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970" windowHeight="9810"/>
  </bookViews>
  <sheets>
    <sheet name="5" sheetId="10" r:id="rId1"/>
    <sheet name="6" sheetId="9" r:id="rId2"/>
  </sheets>
  <definedNames>
    <definedName name="_xlnm._FilterDatabase" localSheetId="0" hidden="1">'5'!#REF!</definedName>
    <definedName name="_xlnm.Print_Titles" localSheetId="0">'5'!$6:$8</definedName>
    <definedName name="_xlnm.Print_Titles" localSheetId="1">'6'!$5:$7</definedName>
    <definedName name="_xlnm.Print_Area" localSheetId="0">'5'!$A$1:$R$51</definedName>
  </definedNames>
  <calcPr calcId="152511"/>
</workbook>
</file>

<file path=xl/calcChain.xml><?xml version="1.0" encoding="utf-8"?>
<calcChain xmlns="http://schemas.openxmlformats.org/spreadsheetml/2006/main">
  <c r="I20" i="9" l="1"/>
  <c r="N15" i="10"/>
  <c r="O15" i="10"/>
  <c r="P15" i="10"/>
  <c r="Q15" i="10"/>
  <c r="R15" i="10"/>
  <c r="O14" i="10"/>
  <c r="P28" i="10"/>
  <c r="P29" i="10"/>
  <c r="R29" i="10"/>
  <c r="Q29" i="10"/>
  <c r="H20" i="9" l="1"/>
  <c r="G20" i="9"/>
  <c r="G15" i="9" l="1"/>
  <c r="H15" i="9"/>
  <c r="I15" i="9"/>
  <c r="J15" i="9"/>
  <c r="K15" i="9"/>
  <c r="G16" i="9"/>
  <c r="H16" i="9"/>
  <c r="I16" i="9"/>
  <c r="J16" i="9"/>
  <c r="K16" i="9"/>
  <c r="F16" i="9"/>
  <c r="F15" i="9"/>
  <c r="G27" i="9"/>
  <c r="G26" i="9" s="1"/>
  <c r="H27" i="9"/>
  <c r="H26" i="9" s="1"/>
  <c r="I27" i="9"/>
  <c r="I26" i="9" s="1"/>
  <c r="J27" i="9"/>
  <c r="J26" i="9" s="1"/>
  <c r="K27" i="9"/>
  <c r="K26" i="9" s="1"/>
  <c r="F27" i="9"/>
  <c r="F26" i="9" s="1"/>
  <c r="G36" i="9"/>
  <c r="G35" i="9" s="1"/>
  <c r="H36" i="9"/>
  <c r="H35" i="9" s="1"/>
  <c r="I36" i="9"/>
  <c r="I35" i="9" s="1"/>
  <c r="J36" i="9"/>
  <c r="J35" i="9" s="1"/>
  <c r="K36" i="9"/>
  <c r="K35" i="9" s="1"/>
  <c r="F36" i="9"/>
  <c r="F35" i="9" s="1"/>
  <c r="E38" i="9"/>
  <c r="G18" i="9"/>
  <c r="H18" i="9"/>
  <c r="I18" i="9"/>
  <c r="J18" i="9"/>
  <c r="K18" i="9"/>
  <c r="H17" i="9" l="1"/>
  <c r="F21" i="9"/>
  <c r="F20" i="9"/>
  <c r="F11" i="9" s="1"/>
  <c r="J17" i="9"/>
  <c r="I17" i="9"/>
  <c r="G17" i="9"/>
  <c r="J14" i="9"/>
  <c r="I14" i="9"/>
  <c r="H14" i="9"/>
  <c r="G14" i="9"/>
  <c r="F14" i="9"/>
  <c r="J13" i="9"/>
  <c r="I13" i="9"/>
  <c r="H13" i="9"/>
  <c r="G13" i="9"/>
  <c r="F13" i="9"/>
  <c r="J12" i="9"/>
  <c r="I12" i="9"/>
  <c r="H12" i="9"/>
  <c r="G12" i="9"/>
  <c r="J11" i="9"/>
  <c r="I11" i="9"/>
  <c r="H11" i="9"/>
  <c r="G11" i="9"/>
  <c r="R13" i="10"/>
  <c r="Q13" i="10"/>
  <c r="P13" i="10"/>
  <c r="O35" i="10"/>
  <c r="O13" i="10" s="1"/>
  <c r="Q47" i="10"/>
  <c r="P47" i="10"/>
  <c r="O47" i="10"/>
  <c r="N47" i="10"/>
  <c r="M47" i="10"/>
  <c r="Q46" i="10"/>
  <c r="P46" i="10"/>
  <c r="O46" i="10"/>
  <c r="N46" i="10"/>
  <c r="M46" i="10"/>
  <c r="N45" i="10"/>
  <c r="Q42" i="10"/>
  <c r="P42" i="10"/>
  <c r="O42" i="10"/>
  <c r="O41" i="10" s="1"/>
  <c r="N42" i="10"/>
  <c r="N41" i="10" s="1"/>
  <c r="M42" i="10"/>
  <c r="P41" i="10"/>
  <c r="M41" i="10"/>
  <c r="M40" i="10"/>
  <c r="Q39" i="10"/>
  <c r="P39" i="10"/>
  <c r="O39" i="10"/>
  <c r="M39" i="10"/>
  <c r="Q33" i="10"/>
  <c r="P33" i="10"/>
  <c r="O33" i="10"/>
  <c r="N33" i="10"/>
  <c r="M29" i="10"/>
  <c r="Q27" i="10"/>
  <c r="Q14" i="10" s="1"/>
  <c r="P27" i="10"/>
  <c r="P14" i="10" s="1"/>
  <c r="O27" i="10"/>
  <c r="N27" i="10"/>
  <c r="N14" i="10" s="1"/>
  <c r="M17" i="10"/>
  <c r="M15" i="10" s="1"/>
  <c r="M14" i="10" s="1"/>
  <c r="N13" i="10"/>
  <c r="M13" i="10"/>
  <c r="G9" i="9" l="1"/>
  <c r="G8" i="9" s="1"/>
  <c r="P10" i="10"/>
  <c r="M45" i="10"/>
  <c r="Q45" i="10"/>
  <c r="Q10" i="10"/>
  <c r="F18" i="9"/>
  <c r="F17" i="9" s="1"/>
  <c r="M10" i="10"/>
  <c r="Q11" i="10"/>
  <c r="O11" i="10"/>
  <c r="I9" i="9"/>
  <c r="I8" i="9" s="1"/>
  <c r="J9" i="9"/>
  <c r="J8" i="9" s="1"/>
  <c r="H9" i="9"/>
  <c r="H8" i="9" s="1"/>
  <c r="N11" i="10"/>
  <c r="Q41" i="10"/>
  <c r="P45" i="10"/>
  <c r="O45" i="10"/>
  <c r="O10" i="10"/>
  <c r="O9" i="10" s="1"/>
  <c r="P11" i="10"/>
  <c r="Q12" i="10"/>
  <c r="F12" i="9"/>
  <c r="F9" i="9" s="1"/>
  <c r="F8" i="9" s="1"/>
  <c r="P12" i="10"/>
  <c r="O12" i="10"/>
  <c r="N10" i="10"/>
  <c r="N9" i="10" s="1"/>
  <c r="N12" i="10"/>
  <c r="M11" i="10"/>
  <c r="E43" i="9"/>
  <c r="E42" i="9"/>
  <c r="E41" i="9"/>
  <c r="E40" i="9"/>
  <c r="E39" i="9"/>
  <c r="E34" i="9"/>
  <c r="E33" i="9"/>
  <c r="E32" i="9"/>
  <c r="E31" i="9"/>
  <c r="E30" i="9"/>
  <c r="E29" i="9"/>
  <c r="E25" i="9"/>
  <c r="E24" i="9"/>
  <c r="E23" i="9"/>
  <c r="E22" i="9"/>
  <c r="E21" i="9"/>
  <c r="E20" i="9"/>
  <c r="E27" i="9"/>
  <c r="K17" i="9"/>
  <c r="E16" i="9"/>
  <c r="E15" i="9"/>
  <c r="K14" i="9"/>
  <c r="E14" i="9" s="1"/>
  <c r="K13" i="9"/>
  <c r="E13" i="9" s="1"/>
  <c r="K12" i="9"/>
  <c r="K11" i="9"/>
  <c r="R47" i="10"/>
  <c r="R46" i="10"/>
  <c r="R42" i="10"/>
  <c r="R39" i="10"/>
  <c r="R33" i="10"/>
  <c r="R27" i="10"/>
  <c r="R14" i="10" s="1"/>
  <c r="R12" i="10" s="1"/>
  <c r="Q9" i="10" l="1"/>
  <c r="M9" i="10"/>
  <c r="P9" i="10"/>
  <c r="M12" i="10"/>
  <c r="K9" i="9"/>
  <c r="K8" i="9" s="1"/>
  <c r="E18" i="9"/>
  <c r="E26" i="9"/>
  <c r="R41" i="10"/>
  <c r="R11" i="10"/>
  <c r="R45" i="10"/>
  <c r="R10" i="10"/>
  <c r="R9" i="10" s="1"/>
  <c r="E12" i="9"/>
  <c r="E11" i="9" l="1"/>
  <c r="E9" i="9" s="1"/>
  <c r="E17" i="9"/>
  <c r="K32" i="10"/>
  <c r="J32" i="10"/>
  <c r="J33" i="10" s="1"/>
  <c r="I32" i="10"/>
  <c r="I33" i="10" s="1"/>
  <c r="H32" i="10"/>
  <c r="H33" i="10" s="1"/>
  <c r="L27" i="10"/>
  <c r="J27" i="10"/>
  <c r="I27" i="10"/>
  <c r="H27" i="10"/>
  <c r="E35" i="9" l="1"/>
  <c r="E36" i="9"/>
  <c r="E8" i="9"/>
</calcChain>
</file>

<file path=xl/sharedStrings.xml><?xml version="1.0" encoding="utf-8"?>
<sst xmlns="http://schemas.openxmlformats.org/spreadsheetml/2006/main" count="257" uniqueCount="104">
  <si>
    <t>2</t>
  </si>
  <si>
    <t>Показатель применения меры</t>
  </si>
  <si>
    <t>1</t>
  </si>
  <si>
    <t>Источник финансирования</t>
  </si>
  <si>
    <t>иные источники</t>
  </si>
  <si>
    <t>Оценка расходов, тыс. рублей</t>
  </si>
  <si>
    <t>Код аналитической программной классификации</t>
  </si>
  <si>
    <t>Пп</t>
  </si>
  <si>
    <t>Всего</t>
  </si>
  <si>
    <t xml:space="preserve">Итого </t>
  </si>
  <si>
    <t>МП</t>
  </si>
  <si>
    <t>Наименование муниципальной программы, подпрограммы</t>
  </si>
  <si>
    <t>в том числе: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</si>
  <si>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</si>
  <si>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3</t>
  </si>
  <si>
    <t>первый год действия программы</t>
  </si>
  <si>
    <t>второй год действия программы</t>
  </si>
  <si>
    <t>третий год действия программы</t>
  </si>
  <si>
    <t>четвертый год действия программы</t>
  </si>
  <si>
    <t>пятый год действия программы</t>
  </si>
  <si>
    <t>шестой год действия программы</t>
  </si>
  <si>
    <t>Создание условий для развития физической культуры и спорта</t>
  </si>
  <si>
    <t>02</t>
  </si>
  <si>
    <t>Создание условий для оказания медицинской помощи населению, профилактика заболеваний и формирование здорового образа жизни</t>
  </si>
  <si>
    <t>Профилактика немедицинского потребления наркотиков и других психоактивных веществ</t>
  </si>
  <si>
    <t xml:space="preserve"> субсидии из бюджета Удмуртской Республики</t>
  </si>
  <si>
    <t xml:space="preserve"> субвенции из бюджета Удмуртской Республики</t>
  </si>
  <si>
    <t xml:space="preserve"> средства бюджета Удмуртской Республики, планируемые к привлечению</t>
  </si>
  <si>
    <t>2022 год</t>
  </si>
  <si>
    <t>2023 год</t>
  </si>
  <si>
    <t>2024 год</t>
  </si>
  <si>
    <t xml:space="preserve"> </t>
  </si>
  <si>
    <t xml:space="preserve">Приложение 6 к муниципальной программе муниципального образования "Муниципальный округ Якшур-Бодьинский район Удмуртской Республики"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</t>
  </si>
  <si>
    <t xml:space="preserve">бюджет  муниципального образования «Муниципальный округ Якшур-Бодьинский район Удмуртской Республики»  </t>
  </si>
  <si>
    <t xml:space="preserve"> собственные средства бюджета  муниципального образования «Муниципальный округ Якшур-Бодьинский район Удмуртской Республики»  </t>
  </si>
  <si>
    <t xml:space="preserve">бюджет муниципального образования   «Муниципальный округ Якшур-Бодьинский район Удмуртской Республики»  </t>
  </si>
  <si>
    <t xml:space="preserve"> собственные средства бюджета муниципального образования «Муниципальный округ Якшур-Бодьинский район Удмуртской Республики»  </t>
  </si>
  <si>
    <t xml:space="preserve">"Охрана здоровья и формирование здорового образа жизни населения, профилактика немедицинского потребления наркотиков и других психоактивных веществ" 
</t>
  </si>
  <si>
    <t xml:space="preserve">Приложение 5 к муниципальной программе муниципального образования "Муниципальный округ Якшур-Бодьинский район Удмуртской Республики"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</t>
  </si>
  <si>
    <t>Ресурсное обеспечение реализации муниципальной программы за счет средств бюджета муниципального образования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</si>
  <si>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</si>
  <si>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</si>
  <si>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</si>
  <si>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</si>
  <si>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ОМ</t>
  </si>
  <si>
    <t>М</t>
  </si>
  <si>
    <t>И</t>
  </si>
  <si>
    <t>ГРБС</t>
  </si>
  <si>
    <t>Рз</t>
  </si>
  <si>
    <t>Пр</t>
  </si>
  <si>
    <t>ЦС</t>
  </si>
  <si>
    <t>ВР</t>
  </si>
  <si>
    <t xml:space="preserve">"Охрана здоровья и формирование здорового образа жизни населения, профилактика немедицинского потребления наркотиков и других психоактивных веществ"
</t>
  </si>
  <si>
    <t>01</t>
  </si>
  <si>
    <t>00</t>
  </si>
  <si>
    <t>Модернизация  и оптимизация системы физкультурных и спортивных мероприятий</t>
  </si>
  <si>
    <t>11</t>
  </si>
  <si>
    <t xml:space="preserve">           0210061500</t>
  </si>
  <si>
    <t>0210061500</t>
  </si>
  <si>
    <t>240  610</t>
  </si>
  <si>
    <t>0210006790</t>
  </si>
  <si>
    <t>0210004220</t>
  </si>
  <si>
    <t>03</t>
  </si>
  <si>
    <t>Развитие и модернизация объектов спорта</t>
  </si>
  <si>
    <t xml:space="preserve">0210000820  </t>
  </si>
  <si>
    <t>02100S0820</t>
  </si>
  <si>
    <t>0210060140</t>
  </si>
  <si>
    <t>04</t>
  </si>
  <si>
    <t>12</t>
  </si>
  <si>
    <t xml:space="preserve"> 0210060140</t>
  </si>
  <si>
    <t xml:space="preserve"> 0210063300</t>
  </si>
  <si>
    <t>0210051270</t>
  </si>
  <si>
    <t>0210063300</t>
  </si>
  <si>
    <t>0210060140       0210063300</t>
  </si>
  <si>
    <t>06</t>
  </si>
  <si>
    <t>Награждение спортсменов, отличившихся на республиканских соревнованиях</t>
  </si>
  <si>
    <t>Информирование населения муниципального образования  «Муниципальный округ Якшур-Бодьинский район Удмуртской Республики»   (далее – Якшур-Бодьинский район), в том числе через средства массовой информации, о возможности распространения социально значимых заболеваний и заболеваний, представляющих опасность для окружающих, на территории Якшур-Бодьинского района, а также информирование об угрозе возникновения и о возникновении эпидемий в соответствии с законодательством Российской Федерации и Удмуртской Республики</t>
  </si>
  <si>
    <t>7</t>
  </si>
  <si>
    <t>Проведение дератизационных обработок в образовательных учреждениях</t>
  </si>
  <si>
    <t>09</t>
  </si>
  <si>
    <t>0220061510</t>
  </si>
  <si>
    <t xml:space="preserve">Профилактика немедицинского потребления наркотиков и других психоактивных веществ </t>
  </si>
  <si>
    <t>Организационно-методическая деятельность, направленная на профилактику наркомании и использование курительных смесей</t>
  </si>
  <si>
    <t xml:space="preserve"> 0230061520</t>
  </si>
  <si>
    <t>0230061520</t>
  </si>
  <si>
    <t>244, 612</t>
  </si>
  <si>
    <t>Конкурс мультимедийных проектов по профилактике употребления наркотических веществ, курительных смесей и предупреждения ВИЧ-инфекции</t>
  </si>
  <si>
    <t>Освещение средствами массовой информации проводимой антинаркотичекой политики в сфере борьбы с незаконным оборотом наркотиков, их немедицинским потреблением. Внедрение эффективных норм антинаркотической Интернет-рекламы (медийная, реклама в тематических блогах и на информационных сайтах, в социальных сетях)</t>
  </si>
  <si>
    <t>2025 год</t>
  </si>
  <si>
    <t xml:space="preserve"> иные межбюджетные трансферты из бюджета Удмуртской Республики</t>
  </si>
  <si>
    <t>2026 год</t>
  </si>
  <si>
    <t>2027 год</t>
  </si>
  <si>
    <t>02161S8810  02161S8811  02161S8812  02161S8813  02168S8810  02168S8811  02168S8812  02168S8813</t>
  </si>
  <si>
    <t xml:space="preserve">02167S8810  02167S8811  02167S8812  02167S8813  </t>
  </si>
  <si>
    <t xml:space="preserve">  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</si>
  <si>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</si>
  <si>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 xml:space="preserve">  собственные средства бюджета  муниципального образования «Муниципальный округ Якшур-Бодьинский район Удмуртской Республики»  </t>
  </si>
  <si>
    <t xml:space="preserve">Администрация муниципального образования «Муниципальный округ Якшур-Бодьинский район Удмуртской Республики» (далее - Администрация МО) </t>
  </si>
  <si>
    <t>Управление народного образования Администрации муниципального образования «Муниципальный округ Якшур-Бодьинский район Удмуртской Республики» (далее - УНО Администрации МО)</t>
  </si>
  <si>
    <t>УНО Администрации МО</t>
  </si>
  <si>
    <t>Администрация МО</t>
  </si>
  <si>
    <t xml:space="preserve"> Администрация МО</t>
  </si>
  <si>
    <t xml:space="preserve"> УНО Администрации МО</t>
  </si>
  <si>
    <t xml:space="preserve">УНО Администрации МО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</si>
</sst>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.5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55">
    <xf numFmtId="0" fontId="0" fillId="0" borderId="0" xfId="0"/>
    <xf numFmtId="0" fontId="0" fillId="0" borderId="0" xfId="0" applyFill="1"/>
    <xf numFmtId="0" fontId="4" fillId="0" borderId="0" xfId="0" applyFont="1"/>
    <xf numFmtId="0" fontId="5" fillId="0" borderId="0" xfId="0" applyFont="1" applyAlignment="1">
      <alignment horizontal="right"/>
    </xf>
    <xf numFmtId="2" fontId="4" fillId="0" borderId="0" xfId="0" applyNumberFormat="1" applyFont="1"/>
    <xf numFmtId="2" fontId="0" fillId="0" borderId="0" xfId="0" applyNumberForma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Border="1" applyAlignment="1">
      <alignment horizontal="center" vertical="top"/>
    </xf>
    <xf numFmtId="0" fontId="0" fillId="0" borderId="0" xfId="0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8" fillId="2" borderId="0" xfId="0" applyFont="1" applyFill="1"/>
    <xf numFmtId="0" fontId="8" fillId="0" borderId="0" xfId="0" applyFont="1" applyFill="1"/>
    <xf numFmtId="0" fontId="9" fillId="2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center" wrapText="1"/>
    </xf>
    <xf numFmtId="0" fontId="11" fillId="0" borderId="0" xfId="0" applyFont="1"/>
    <xf numFmtId="2" fontId="11" fillId="0" borderId="0" xfId="0" applyNumberFormat="1" applyFont="1"/>
    <xf numFmtId="2" fontId="8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inden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1" fillId="0" borderId="1" xfId="0" applyFont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4"/>
  <sheetViews>
    <sheetView tabSelected="1" zoomScaleNormal="100" zoomScaleSheetLayoutView="115" workbookViewId="0">
      <selection activeCell="U27" sqref="U27"/>
    </sheetView>
  </sheetViews>
  <sheetFormatPr defaultColWidth="9.140625" defaultRowHeight="15" x14ac:dyDescent="0.25"/>
  <cols>
    <col min="1" max="2" width="5" style="6" customWidth="1"/>
    <col min="3" max="3" width="5.5703125" style="6" customWidth="1"/>
    <col min="4" max="5" width="3.28515625" style="6" customWidth="1"/>
    <col min="6" max="6" width="47.5703125" style="6" customWidth="1"/>
    <col min="7" max="7" width="32.28515625" style="6" customWidth="1"/>
    <col min="8" max="8" width="6.5703125" style="6" customWidth="1"/>
    <col min="9" max="9" width="4.140625" style="6" customWidth="1"/>
    <col min="10" max="10" width="4" style="6" customWidth="1"/>
    <col min="11" max="11" width="14.42578125" style="6" customWidth="1"/>
    <col min="12" max="12" width="11.5703125" style="6" customWidth="1"/>
    <col min="13" max="13" width="12.140625" style="6" customWidth="1"/>
    <col min="14" max="14" width="12.42578125" style="6" customWidth="1"/>
    <col min="15" max="15" width="11.85546875" style="6" customWidth="1"/>
    <col min="16" max="16" width="12.5703125" style="6" customWidth="1"/>
    <col min="17" max="17" width="11.7109375" style="6" customWidth="1"/>
    <col min="18" max="18" width="11.85546875" style="6" customWidth="1"/>
    <col min="19" max="16384" width="9.140625" style="6"/>
  </cols>
  <sheetData>
    <row r="1" spans="1:21" ht="14.1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/>
      <c r="N1" s="107" t="s">
        <v>38</v>
      </c>
      <c r="O1" s="107"/>
      <c r="P1" s="107"/>
      <c r="Q1" s="107"/>
      <c r="R1" s="107"/>
    </row>
    <row r="2" spans="1:21" ht="53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4"/>
      <c r="N2" s="107"/>
      <c r="O2" s="107"/>
      <c r="P2" s="107"/>
      <c r="Q2" s="107"/>
      <c r="R2" s="107"/>
    </row>
    <row r="3" spans="1:21" ht="48" customHeight="1" x14ac:dyDescent="0.25">
      <c r="A3" s="23"/>
      <c r="B3" s="23"/>
      <c r="C3" s="23"/>
      <c r="D3" s="23"/>
      <c r="E3" s="25"/>
      <c r="F3" s="25"/>
      <c r="G3" s="25"/>
      <c r="H3" s="25"/>
      <c r="I3" s="25"/>
      <c r="J3" s="25"/>
      <c r="K3" s="25"/>
      <c r="L3" s="25"/>
      <c r="M3" s="24"/>
      <c r="N3" s="107"/>
      <c r="O3" s="107"/>
      <c r="P3" s="107"/>
      <c r="Q3" s="107"/>
      <c r="R3" s="107"/>
    </row>
    <row r="4" spans="1:21" ht="14.1" customHeight="1" x14ac:dyDescent="0.25">
      <c r="A4" s="23"/>
      <c r="B4" s="23"/>
      <c r="C4" s="23"/>
      <c r="D4" s="23"/>
      <c r="E4" s="108" t="s">
        <v>39</v>
      </c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</row>
    <row r="5" spans="1:21" ht="14.1" customHeight="1" x14ac:dyDescent="0.25">
      <c r="A5" s="23"/>
      <c r="B5" s="23"/>
      <c r="C5" s="23"/>
      <c r="D5" s="23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21" ht="46.5" customHeight="1" x14ac:dyDescent="0.25">
      <c r="A6" s="109" t="s">
        <v>6</v>
      </c>
      <c r="B6" s="110"/>
      <c r="C6" s="110"/>
      <c r="D6" s="110"/>
      <c r="E6" s="111"/>
      <c r="F6" s="112" t="s">
        <v>40</v>
      </c>
      <c r="G6" s="99" t="s">
        <v>41</v>
      </c>
      <c r="H6" s="109" t="s">
        <v>42</v>
      </c>
      <c r="I6" s="110"/>
      <c r="J6" s="110"/>
      <c r="K6" s="110"/>
      <c r="L6" s="111"/>
      <c r="M6" s="116" t="s">
        <v>43</v>
      </c>
      <c r="N6" s="117"/>
      <c r="O6" s="117"/>
      <c r="P6" s="117"/>
      <c r="Q6" s="117"/>
      <c r="R6" s="118"/>
    </row>
    <row r="7" spans="1:21" ht="64.5" customHeight="1" x14ac:dyDescent="0.25">
      <c r="A7" s="99" t="s">
        <v>10</v>
      </c>
      <c r="B7" s="99" t="s">
        <v>7</v>
      </c>
      <c r="C7" s="99" t="s">
        <v>44</v>
      </c>
      <c r="D7" s="99" t="s">
        <v>45</v>
      </c>
      <c r="E7" s="99" t="s">
        <v>46</v>
      </c>
      <c r="F7" s="113"/>
      <c r="G7" s="115"/>
      <c r="H7" s="99" t="s">
        <v>47</v>
      </c>
      <c r="I7" s="99" t="s">
        <v>48</v>
      </c>
      <c r="J7" s="99" t="s">
        <v>49</v>
      </c>
      <c r="K7" s="99" t="s">
        <v>50</v>
      </c>
      <c r="L7" s="99" t="s">
        <v>51</v>
      </c>
      <c r="M7" s="26" t="s">
        <v>15</v>
      </c>
      <c r="N7" s="26" t="s">
        <v>16</v>
      </c>
      <c r="O7" s="26" t="s">
        <v>17</v>
      </c>
      <c r="P7" s="26" t="s">
        <v>18</v>
      </c>
      <c r="Q7" s="26" t="s">
        <v>19</v>
      </c>
      <c r="R7" s="26" t="s">
        <v>20</v>
      </c>
    </row>
    <row r="8" spans="1:21" ht="15.75" customHeight="1" x14ac:dyDescent="0.25">
      <c r="A8" s="100"/>
      <c r="B8" s="100"/>
      <c r="C8" s="100"/>
      <c r="D8" s="100"/>
      <c r="E8" s="100"/>
      <c r="F8" s="114"/>
      <c r="G8" s="100"/>
      <c r="H8" s="100"/>
      <c r="I8" s="100"/>
      <c r="J8" s="100"/>
      <c r="K8" s="100"/>
      <c r="L8" s="100"/>
      <c r="M8" s="26" t="s">
        <v>28</v>
      </c>
      <c r="N8" s="26" t="s">
        <v>29</v>
      </c>
      <c r="O8" s="26" t="s">
        <v>30</v>
      </c>
      <c r="P8" s="26" t="s">
        <v>88</v>
      </c>
      <c r="Q8" s="26" t="s">
        <v>90</v>
      </c>
      <c r="R8" s="26" t="s">
        <v>91</v>
      </c>
    </row>
    <row r="9" spans="1:21" ht="18.75" customHeight="1" x14ac:dyDescent="0.25">
      <c r="A9" s="101" t="s">
        <v>22</v>
      </c>
      <c r="B9" s="101"/>
      <c r="C9" s="101"/>
      <c r="D9" s="101"/>
      <c r="E9" s="101"/>
      <c r="F9" s="104" t="s">
        <v>52</v>
      </c>
      <c r="G9" s="27" t="s">
        <v>8</v>
      </c>
      <c r="H9" s="28"/>
      <c r="I9" s="28"/>
      <c r="J9" s="28"/>
      <c r="K9" s="28"/>
      <c r="L9" s="28"/>
      <c r="M9" s="33">
        <f t="shared" ref="M9" si="0">M10+M11</f>
        <v>76532.539999999994</v>
      </c>
      <c r="N9" s="33">
        <f t="shared" ref="N9" si="1">N10+N11</f>
        <v>10909.599999999999</v>
      </c>
      <c r="O9" s="33">
        <f t="shared" ref="O9" si="2">O10+O11</f>
        <v>40552.665000000001</v>
      </c>
      <c r="P9" s="33">
        <f t="shared" ref="P9" si="3">P10+P11</f>
        <v>28080</v>
      </c>
      <c r="Q9" s="34">
        <f t="shared" ref="Q9" si="4">Q10+Q11</f>
        <v>9085.4</v>
      </c>
      <c r="R9" s="34">
        <f t="shared" ref="R9" si="5">R10+R11</f>
        <v>9085.4</v>
      </c>
      <c r="U9" s="6" t="s">
        <v>31</v>
      </c>
    </row>
    <row r="10" spans="1:21" ht="101.25" customHeight="1" x14ac:dyDescent="0.25">
      <c r="A10" s="102"/>
      <c r="B10" s="102"/>
      <c r="C10" s="102"/>
      <c r="D10" s="102"/>
      <c r="E10" s="102"/>
      <c r="F10" s="105"/>
      <c r="G10" s="29" t="s">
        <v>97</v>
      </c>
      <c r="H10" s="28">
        <v>793</v>
      </c>
      <c r="I10" s="28"/>
      <c r="J10" s="28"/>
      <c r="K10" s="28"/>
      <c r="L10" s="28"/>
      <c r="M10" s="33">
        <f t="shared" ref="M10:R10" si="6">M14+M46</f>
        <v>74902.789999999994</v>
      </c>
      <c r="N10" s="33">
        <f t="shared" si="6"/>
        <v>9903.7999999999993</v>
      </c>
      <c r="O10" s="33">
        <f t="shared" si="6"/>
        <v>38726.665000000001</v>
      </c>
      <c r="P10" s="33">
        <f t="shared" si="6"/>
        <v>27306</v>
      </c>
      <c r="Q10" s="34">
        <f t="shared" si="6"/>
        <v>8311.4</v>
      </c>
      <c r="R10" s="34">
        <f t="shared" si="6"/>
        <v>8311.4</v>
      </c>
    </row>
    <row r="11" spans="1:21" ht="138" customHeight="1" x14ac:dyDescent="0.25">
      <c r="A11" s="103"/>
      <c r="B11" s="103"/>
      <c r="C11" s="103"/>
      <c r="D11" s="103"/>
      <c r="E11" s="103"/>
      <c r="F11" s="106"/>
      <c r="G11" s="29" t="s">
        <v>98</v>
      </c>
      <c r="H11" s="28">
        <v>794</v>
      </c>
      <c r="I11" s="28"/>
      <c r="J11" s="28"/>
      <c r="K11" s="28"/>
      <c r="L11" s="28"/>
      <c r="M11" s="33">
        <f t="shared" ref="M11:R11" si="7">M13+M42+M47</f>
        <v>1629.75</v>
      </c>
      <c r="N11" s="33">
        <f t="shared" si="7"/>
        <v>1005.8000000000001</v>
      </c>
      <c r="O11" s="33">
        <f t="shared" si="7"/>
        <v>1826</v>
      </c>
      <c r="P11" s="33">
        <f t="shared" si="7"/>
        <v>774</v>
      </c>
      <c r="Q11" s="34">
        <f t="shared" si="7"/>
        <v>774</v>
      </c>
      <c r="R11" s="34">
        <f t="shared" si="7"/>
        <v>774</v>
      </c>
    </row>
    <row r="12" spans="1:21" ht="24.75" customHeight="1" x14ac:dyDescent="0.25">
      <c r="A12" s="101" t="s">
        <v>22</v>
      </c>
      <c r="B12" s="101" t="s">
        <v>2</v>
      </c>
      <c r="C12" s="101"/>
      <c r="D12" s="101"/>
      <c r="E12" s="101"/>
      <c r="F12" s="126" t="s">
        <v>21</v>
      </c>
      <c r="G12" s="30" t="s">
        <v>8</v>
      </c>
      <c r="H12" s="31"/>
      <c r="I12" s="32"/>
      <c r="J12" s="32"/>
      <c r="K12" s="32"/>
      <c r="L12" s="31"/>
      <c r="M12" s="33">
        <f t="shared" ref="M12" si="8">M13+M14</f>
        <v>76420.539999999994</v>
      </c>
      <c r="N12" s="33">
        <f t="shared" ref="N12" si="9">N13+N14</f>
        <v>10791.599999999999</v>
      </c>
      <c r="O12" s="33">
        <f t="shared" ref="O12" si="10">O13+O14</f>
        <v>40434.665000000001</v>
      </c>
      <c r="P12" s="33">
        <f t="shared" ref="P12" si="11">P13+P14</f>
        <v>27962</v>
      </c>
      <c r="Q12" s="34">
        <f t="shared" ref="Q12" si="12">Q13+Q14</f>
        <v>8967.4</v>
      </c>
      <c r="R12" s="34">
        <f t="shared" ref="R12" si="13">R13+R14</f>
        <v>8967.4</v>
      </c>
      <c r="U12" s="6" t="s">
        <v>31</v>
      </c>
    </row>
    <row r="13" spans="1:21" ht="24.75" customHeight="1" x14ac:dyDescent="0.25">
      <c r="A13" s="102"/>
      <c r="B13" s="102"/>
      <c r="C13" s="102"/>
      <c r="D13" s="102"/>
      <c r="E13" s="102"/>
      <c r="F13" s="128"/>
      <c r="G13" s="35" t="s">
        <v>99</v>
      </c>
      <c r="H13" s="36">
        <v>794</v>
      </c>
      <c r="I13" s="37"/>
      <c r="J13" s="37"/>
      <c r="K13" s="37"/>
      <c r="L13" s="36"/>
      <c r="M13" s="33">
        <f>M21+M38+M19+M39+M20</f>
        <v>1571.75</v>
      </c>
      <c r="N13" s="33">
        <f>N21+N38+N19+N39+N20</f>
        <v>951.80000000000007</v>
      </c>
      <c r="O13" s="33">
        <f>O35+O19</f>
        <v>1772</v>
      </c>
      <c r="P13" s="33">
        <f t="shared" ref="P13:R13" si="14">P35+P19</f>
        <v>720</v>
      </c>
      <c r="Q13" s="34">
        <f t="shared" si="14"/>
        <v>720</v>
      </c>
      <c r="R13" s="34">
        <f t="shared" si="14"/>
        <v>720</v>
      </c>
    </row>
    <row r="14" spans="1:21" ht="24.75" customHeight="1" x14ac:dyDescent="0.25">
      <c r="A14" s="102"/>
      <c r="B14" s="102"/>
      <c r="C14" s="102"/>
      <c r="D14" s="102"/>
      <c r="E14" s="102"/>
      <c r="F14" s="128"/>
      <c r="G14" s="38" t="s">
        <v>100</v>
      </c>
      <c r="H14" s="36">
        <v>793</v>
      </c>
      <c r="I14" s="37"/>
      <c r="J14" s="37"/>
      <c r="K14" s="37"/>
      <c r="L14" s="36"/>
      <c r="M14" s="33">
        <f>M15+M23+M24+M29+M32+M34+M36+M37+M40+M31</f>
        <v>74848.789999999994</v>
      </c>
      <c r="N14" s="33">
        <f>SUM(N15,N22:N33,N34,N40)</f>
        <v>9839.7999999999993</v>
      </c>
      <c r="O14" s="33">
        <f>O29+O34</f>
        <v>38662.665000000001</v>
      </c>
      <c r="P14" s="33">
        <f>SUM(P15,P22:P34,P37,P40)</f>
        <v>27242</v>
      </c>
      <c r="Q14" s="33">
        <f t="shared" ref="Q14:R14" si="15">SUM(Q15,Q22:Q34,Q37,Q40)</f>
        <v>8247.4</v>
      </c>
      <c r="R14" s="33">
        <f t="shared" si="15"/>
        <v>8247.4</v>
      </c>
    </row>
    <row r="15" spans="1:21" ht="28.5" customHeight="1" x14ac:dyDescent="0.25">
      <c r="A15" s="119" t="s">
        <v>22</v>
      </c>
      <c r="B15" s="119" t="s">
        <v>2</v>
      </c>
      <c r="C15" s="119" t="s">
        <v>53</v>
      </c>
      <c r="D15" s="119" t="s">
        <v>54</v>
      </c>
      <c r="E15" s="101"/>
      <c r="F15" s="132" t="s">
        <v>55</v>
      </c>
      <c r="G15" s="135" t="s">
        <v>100</v>
      </c>
      <c r="H15" s="129">
        <v>793</v>
      </c>
      <c r="I15" s="123" t="s">
        <v>56</v>
      </c>
      <c r="J15" s="123" t="s">
        <v>22</v>
      </c>
      <c r="K15" s="39" t="s">
        <v>57</v>
      </c>
      <c r="L15" s="40" t="s">
        <v>31</v>
      </c>
      <c r="M15" s="41">
        <f>M16+M17+M18</f>
        <v>457</v>
      </c>
      <c r="N15" s="41">
        <f t="shared" ref="N15:R15" si="16">N16+N17+N18</f>
        <v>0</v>
      </c>
      <c r="O15" s="41">
        <f t="shared" si="16"/>
        <v>0</v>
      </c>
      <c r="P15" s="41">
        <f t="shared" si="16"/>
        <v>0</v>
      </c>
      <c r="Q15" s="41">
        <f t="shared" si="16"/>
        <v>0</v>
      </c>
      <c r="R15" s="41">
        <f t="shared" si="16"/>
        <v>0</v>
      </c>
    </row>
    <row r="16" spans="1:21" ht="22.5" customHeight="1" x14ac:dyDescent="0.25">
      <c r="A16" s="120"/>
      <c r="B16" s="120"/>
      <c r="C16" s="120"/>
      <c r="D16" s="120"/>
      <c r="E16" s="102"/>
      <c r="F16" s="133"/>
      <c r="G16" s="136"/>
      <c r="H16" s="130"/>
      <c r="I16" s="124"/>
      <c r="J16" s="124"/>
      <c r="K16" s="39" t="s">
        <v>58</v>
      </c>
      <c r="L16" s="44">
        <v>612</v>
      </c>
      <c r="M16" s="41">
        <v>0</v>
      </c>
      <c r="N16" s="41">
        <v>0</v>
      </c>
      <c r="O16" s="41">
        <v>0</v>
      </c>
      <c r="P16" s="41">
        <v>0</v>
      </c>
      <c r="Q16" s="42">
        <v>0</v>
      </c>
      <c r="R16" s="42">
        <v>0</v>
      </c>
    </row>
    <row r="17" spans="1:18" ht="23.25" customHeight="1" x14ac:dyDescent="0.25">
      <c r="A17" s="120"/>
      <c r="B17" s="120"/>
      <c r="C17" s="120"/>
      <c r="D17" s="120"/>
      <c r="E17" s="102"/>
      <c r="F17" s="133"/>
      <c r="G17" s="136"/>
      <c r="H17" s="130"/>
      <c r="I17" s="124"/>
      <c r="J17" s="124"/>
      <c r="K17" s="39" t="s">
        <v>58</v>
      </c>
      <c r="L17" s="44">
        <v>622</v>
      </c>
      <c r="M17" s="41">
        <f>500-75</f>
        <v>425</v>
      </c>
      <c r="N17" s="41">
        <v>0</v>
      </c>
      <c r="O17" s="41">
        <v>0</v>
      </c>
      <c r="P17" s="41">
        <v>0</v>
      </c>
      <c r="Q17" s="42">
        <v>0</v>
      </c>
      <c r="R17" s="42">
        <v>0</v>
      </c>
    </row>
    <row r="18" spans="1:18" ht="26.25" customHeight="1" x14ac:dyDescent="0.25">
      <c r="A18" s="120"/>
      <c r="B18" s="120"/>
      <c r="C18" s="120"/>
      <c r="D18" s="120"/>
      <c r="E18" s="102"/>
      <c r="F18" s="133"/>
      <c r="G18" s="137"/>
      <c r="H18" s="131"/>
      <c r="I18" s="125"/>
      <c r="J18" s="125"/>
      <c r="K18" s="46" t="s">
        <v>58</v>
      </c>
      <c r="L18" s="26">
        <v>244</v>
      </c>
      <c r="M18" s="41">
        <v>32</v>
      </c>
      <c r="N18" s="41">
        <v>0</v>
      </c>
      <c r="O18" s="41">
        <v>0</v>
      </c>
      <c r="P18" s="41">
        <v>0</v>
      </c>
      <c r="Q18" s="42">
        <v>0</v>
      </c>
      <c r="R18" s="42">
        <v>0</v>
      </c>
    </row>
    <row r="19" spans="1:18" ht="25.5" customHeight="1" x14ac:dyDescent="0.25">
      <c r="A19" s="120"/>
      <c r="B19" s="120"/>
      <c r="C19" s="120"/>
      <c r="D19" s="120"/>
      <c r="E19" s="102"/>
      <c r="F19" s="133"/>
      <c r="G19" s="135" t="s">
        <v>99</v>
      </c>
      <c r="H19" s="129">
        <v>794</v>
      </c>
      <c r="I19" s="123" t="s">
        <v>56</v>
      </c>
      <c r="J19" s="47" t="s">
        <v>22</v>
      </c>
      <c r="K19" s="46" t="s">
        <v>58</v>
      </c>
      <c r="L19" s="112" t="s">
        <v>59</v>
      </c>
      <c r="M19" s="41">
        <v>0</v>
      </c>
      <c r="N19" s="41">
        <v>670</v>
      </c>
      <c r="O19" s="41">
        <v>720</v>
      </c>
      <c r="P19" s="41">
        <v>720</v>
      </c>
      <c r="Q19" s="42">
        <v>720</v>
      </c>
      <c r="R19" s="42">
        <v>720</v>
      </c>
    </row>
    <row r="20" spans="1:18" ht="25.5" customHeight="1" x14ac:dyDescent="0.25">
      <c r="A20" s="120"/>
      <c r="B20" s="120"/>
      <c r="C20" s="120"/>
      <c r="D20" s="120"/>
      <c r="E20" s="102"/>
      <c r="F20" s="133"/>
      <c r="G20" s="136"/>
      <c r="H20" s="130"/>
      <c r="I20" s="124"/>
      <c r="J20" s="47" t="s">
        <v>22</v>
      </c>
      <c r="K20" s="46" t="s">
        <v>60</v>
      </c>
      <c r="L20" s="113"/>
      <c r="M20" s="41">
        <v>28.06</v>
      </c>
      <c r="N20" s="41">
        <v>16.7</v>
      </c>
      <c r="O20" s="41">
        <v>0</v>
      </c>
      <c r="P20" s="41">
        <v>0</v>
      </c>
      <c r="Q20" s="42">
        <v>0</v>
      </c>
      <c r="R20" s="42">
        <v>0</v>
      </c>
    </row>
    <row r="21" spans="1:18" ht="21.75" customHeight="1" x14ac:dyDescent="0.25">
      <c r="A21" s="121"/>
      <c r="B21" s="121"/>
      <c r="C21" s="121"/>
      <c r="D21" s="121"/>
      <c r="E21" s="103"/>
      <c r="F21" s="134"/>
      <c r="G21" s="137"/>
      <c r="H21" s="131"/>
      <c r="I21" s="125"/>
      <c r="J21" s="48" t="s">
        <v>53</v>
      </c>
      <c r="K21" s="39" t="s">
        <v>61</v>
      </c>
      <c r="L21" s="114"/>
      <c r="M21" s="41">
        <v>0</v>
      </c>
      <c r="N21" s="41">
        <v>0</v>
      </c>
      <c r="O21" s="41">
        <v>0</v>
      </c>
      <c r="P21" s="41">
        <v>0</v>
      </c>
      <c r="Q21" s="42">
        <v>0</v>
      </c>
      <c r="R21" s="42">
        <v>0</v>
      </c>
    </row>
    <row r="22" spans="1:18" ht="26.25" customHeight="1" x14ac:dyDescent="0.25">
      <c r="A22" s="119" t="s">
        <v>22</v>
      </c>
      <c r="B22" s="119" t="s">
        <v>2</v>
      </c>
      <c r="C22" s="119" t="s">
        <v>62</v>
      </c>
      <c r="D22" s="119" t="s">
        <v>54</v>
      </c>
      <c r="E22" s="101"/>
      <c r="F22" s="132" t="s">
        <v>63</v>
      </c>
      <c r="G22" s="135" t="s">
        <v>100</v>
      </c>
      <c r="H22" s="49">
        <v>793</v>
      </c>
      <c r="I22" s="48" t="s">
        <v>56</v>
      </c>
      <c r="J22" s="50" t="s">
        <v>22</v>
      </c>
      <c r="K22" s="48" t="s">
        <v>58</v>
      </c>
      <c r="L22" s="51">
        <v>622</v>
      </c>
      <c r="M22" s="41">
        <v>0</v>
      </c>
      <c r="N22" s="41">
        <v>0</v>
      </c>
      <c r="O22" s="41">
        <v>0</v>
      </c>
      <c r="P22" s="41">
        <v>0</v>
      </c>
      <c r="Q22" s="42">
        <v>0</v>
      </c>
      <c r="R22" s="42">
        <v>0</v>
      </c>
    </row>
    <row r="23" spans="1:18" ht="26.25" customHeight="1" x14ac:dyDescent="0.25">
      <c r="A23" s="120"/>
      <c r="B23" s="120"/>
      <c r="C23" s="120"/>
      <c r="D23" s="120"/>
      <c r="E23" s="102"/>
      <c r="F23" s="133"/>
      <c r="G23" s="138"/>
      <c r="H23" s="49">
        <v>793</v>
      </c>
      <c r="I23" s="50" t="s">
        <v>56</v>
      </c>
      <c r="J23" s="50" t="s">
        <v>53</v>
      </c>
      <c r="K23" s="48" t="s">
        <v>64</v>
      </c>
      <c r="L23" s="51">
        <v>414</v>
      </c>
      <c r="M23" s="41">
        <v>64000</v>
      </c>
      <c r="N23" s="41">
        <v>0</v>
      </c>
      <c r="O23" s="41">
        <v>0</v>
      </c>
      <c r="P23" s="41">
        <v>0</v>
      </c>
      <c r="Q23" s="42">
        <v>0</v>
      </c>
      <c r="R23" s="42">
        <v>0</v>
      </c>
    </row>
    <row r="24" spans="1:18" ht="26.25" customHeight="1" x14ac:dyDescent="0.25">
      <c r="A24" s="120"/>
      <c r="B24" s="120"/>
      <c r="C24" s="120"/>
      <c r="D24" s="120"/>
      <c r="E24" s="102"/>
      <c r="F24" s="133"/>
      <c r="G24" s="138"/>
      <c r="H24" s="49">
        <v>793</v>
      </c>
      <c r="I24" s="50" t="s">
        <v>56</v>
      </c>
      <c r="J24" s="50" t="s">
        <v>53</v>
      </c>
      <c r="K24" s="48" t="s">
        <v>65</v>
      </c>
      <c r="L24" s="51">
        <v>414</v>
      </c>
      <c r="M24" s="41">
        <v>10.5</v>
      </c>
      <c r="N24" s="41">
        <v>0</v>
      </c>
      <c r="O24" s="41">
        <v>0</v>
      </c>
      <c r="P24" s="41">
        <v>0</v>
      </c>
      <c r="Q24" s="42">
        <v>0</v>
      </c>
      <c r="R24" s="42">
        <v>0</v>
      </c>
    </row>
    <row r="25" spans="1:18" ht="26.25" customHeight="1" x14ac:dyDescent="0.25">
      <c r="A25" s="120"/>
      <c r="B25" s="120"/>
      <c r="C25" s="120"/>
      <c r="D25" s="120"/>
      <c r="E25" s="102"/>
      <c r="F25" s="133"/>
      <c r="G25" s="138"/>
      <c r="H25" s="49">
        <v>793</v>
      </c>
      <c r="I25" s="50" t="s">
        <v>56</v>
      </c>
      <c r="J25" s="50" t="s">
        <v>53</v>
      </c>
      <c r="K25" s="48" t="s">
        <v>66</v>
      </c>
      <c r="L25" s="51">
        <v>414</v>
      </c>
      <c r="M25" s="41"/>
      <c r="N25" s="41"/>
      <c r="O25" s="41"/>
      <c r="P25" s="41"/>
      <c r="Q25" s="42"/>
      <c r="R25" s="42"/>
    </row>
    <row r="26" spans="1:18" ht="26.25" customHeight="1" x14ac:dyDescent="0.25">
      <c r="A26" s="120"/>
      <c r="B26" s="120"/>
      <c r="C26" s="120"/>
      <c r="D26" s="120"/>
      <c r="E26" s="102"/>
      <c r="F26" s="133"/>
      <c r="G26" s="138"/>
      <c r="H26" s="49">
        <v>793</v>
      </c>
      <c r="I26" s="52" t="s">
        <v>67</v>
      </c>
      <c r="J26" s="50" t="s">
        <v>68</v>
      </c>
      <c r="K26" s="39" t="s">
        <v>64</v>
      </c>
      <c r="L26" s="51">
        <v>414</v>
      </c>
      <c r="M26" s="41">
        <v>0</v>
      </c>
      <c r="N26" s="41">
        <v>0</v>
      </c>
      <c r="O26" s="41">
        <v>0</v>
      </c>
      <c r="P26" s="41">
        <v>0</v>
      </c>
      <c r="Q26" s="42">
        <v>0</v>
      </c>
      <c r="R26" s="42">
        <v>0</v>
      </c>
    </row>
    <row r="27" spans="1:18" ht="26.25" customHeight="1" x14ac:dyDescent="0.25">
      <c r="A27" s="120"/>
      <c r="B27" s="120"/>
      <c r="C27" s="120"/>
      <c r="D27" s="120"/>
      <c r="E27" s="102"/>
      <c r="F27" s="133"/>
      <c r="G27" s="138"/>
      <c r="H27" s="53">
        <f>H26</f>
        <v>793</v>
      </c>
      <c r="I27" s="39" t="str">
        <f>I26</f>
        <v>04</v>
      </c>
      <c r="J27" s="48" t="str">
        <f>J26</f>
        <v>12</v>
      </c>
      <c r="K27" s="39" t="s">
        <v>65</v>
      </c>
      <c r="L27" s="51">
        <f>L26</f>
        <v>414</v>
      </c>
      <c r="M27" s="41">
        <v>0</v>
      </c>
      <c r="N27" s="41">
        <f>N26</f>
        <v>0</v>
      </c>
      <c r="O27" s="41">
        <f>O26</f>
        <v>0</v>
      </c>
      <c r="P27" s="41">
        <f>P26</f>
        <v>0</v>
      </c>
      <c r="Q27" s="42">
        <f>Q26</f>
        <v>0</v>
      </c>
      <c r="R27" s="42">
        <f>R26</f>
        <v>0</v>
      </c>
    </row>
    <row r="28" spans="1:18" ht="30" customHeight="1" x14ac:dyDescent="0.25">
      <c r="A28" s="120"/>
      <c r="B28" s="120"/>
      <c r="C28" s="120"/>
      <c r="D28" s="120"/>
      <c r="E28" s="102"/>
      <c r="F28" s="133"/>
      <c r="G28" s="138"/>
      <c r="H28" s="53">
        <v>793</v>
      </c>
      <c r="I28" s="39" t="s">
        <v>56</v>
      </c>
      <c r="J28" s="48" t="s">
        <v>22</v>
      </c>
      <c r="K28" s="39" t="s">
        <v>69</v>
      </c>
      <c r="L28" s="51">
        <v>414</v>
      </c>
      <c r="M28" s="41">
        <v>0</v>
      </c>
      <c r="N28" s="41">
        <v>0</v>
      </c>
      <c r="O28" s="41">
        <v>0</v>
      </c>
      <c r="P28" s="41">
        <f>17402</f>
        <v>17402</v>
      </c>
      <c r="Q28" s="54">
        <v>0</v>
      </c>
      <c r="R28" s="54">
        <v>0</v>
      </c>
    </row>
    <row r="29" spans="1:18" ht="30" customHeight="1" x14ac:dyDescent="0.25">
      <c r="A29" s="120"/>
      <c r="B29" s="120"/>
      <c r="C29" s="120"/>
      <c r="D29" s="120"/>
      <c r="E29" s="102"/>
      <c r="F29" s="133"/>
      <c r="G29" s="138"/>
      <c r="H29" s="53">
        <v>793</v>
      </c>
      <c r="I29" s="46" t="s">
        <v>56</v>
      </c>
      <c r="J29" s="55" t="s">
        <v>22</v>
      </c>
      <c r="K29" s="39" t="s">
        <v>58</v>
      </c>
      <c r="L29" s="49">
        <v>244</v>
      </c>
      <c r="M29" s="41">
        <f>9877.18-9627.89-32</f>
        <v>217.29000000000087</v>
      </c>
      <c r="N29" s="41">
        <v>9839.7999999999993</v>
      </c>
      <c r="O29" s="41">
        <v>36054.529000000002</v>
      </c>
      <c r="P29" s="41">
        <f>9840-9840</f>
        <v>0</v>
      </c>
      <c r="Q29" s="54">
        <f>8247.4-8247.4</f>
        <v>0</v>
      </c>
      <c r="R29" s="54">
        <f>8247.4-8247.4</f>
        <v>0</v>
      </c>
    </row>
    <row r="30" spans="1:18" ht="30" customHeight="1" x14ac:dyDescent="0.25">
      <c r="A30" s="120"/>
      <c r="B30" s="120"/>
      <c r="C30" s="120"/>
      <c r="D30" s="120"/>
      <c r="E30" s="102"/>
      <c r="F30" s="133"/>
      <c r="G30" s="138"/>
      <c r="H30" s="53">
        <v>794</v>
      </c>
      <c r="I30" s="46" t="s">
        <v>56</v>
      </c>
      <c r="J30" s="55" t="s">
        <v>22</v>
      </c>
      <c r="K30" s="39" t="s">
        <v>58</v>
      </c>
      <c r="L30" s="49">
        <v>248</v>
      </c>
      <c r="M30" s="41"/>
      <c r="N30" s="41"/>
      <c r="O30" s="41"/>
      <c r="P30" s="41">
        <v>9840</v>
      </c>
      <c r="Q30" s="54">
        <v>8247.4</v>
      </c>
      <c r="R30" s="54">
        <v>8247.4</v>
      </c>
    </row>
    <row r="31" spans="1:18" ht="30" customHeight="1" x14ac:dyDescent="0.25">
      <c r="A31" s="120"/>
      <c r="B31" s="120"/>
      <c r="C31" s="120"/>
      <c r="D31" s="120"/>
      <c r="E31" s="102"/>
      <c r="F31" s="133"/>
      <c r="G31" s="138"/>
      <c r="H31" s="53">
        <v>793</v>
      </c>
      <c r="I31" s="46" t="s">
        <v>56</v>
      </c>
      <c r="J31" s="55" t="s">
        <v>22</v>
      </c>
      <c r="K31" s="39" t="s">
        <v>61</v>
      </c>
      <c r="L31" s="49">
        <v>244</v>
      </c>
      <c r="M31" s="41">
        <v>9839.7999999999993</v>
      </c>
      <c r="N31" s="41">
        <v>0</v>
      </c>
      <c r="O31" s="41">
        <v>0</v>
      </c>
      <c r="P31" s="41">
        <v>0</v>
      </c>
      <c r="Q31" s="54">
        <v>0</v>
      </c>
      <c r="R31" s="54">
        <v>0</v>
      </c>
    </row>
    <row r="32" spans="1:18" ht="30" customHeight="1" x14ac:dyDescent="0.25">
      <c r="A32" s="120"/>
      <c r="B32" s="120"/>
      <c r="C32" s="120"/>
      <c r="D32" s="120"/>
      <c r="E32" s="102"/>
      <c r="F32" s="133"/>
      <c r="G32" s="138"/>
      <c r="H32" s="53">
        <f>H29</f>
        <v>793</v>
      </c>
      <c r="I32" s="39" t="str">
        <f>I29</f>
        <v>11</v>
      </c>
      <c r="J32" s="48" t="str">
        <f>J29</f>
        <v>02</v>
      </c>
      <c r="K32" s="39" t="str">
        <f>K29</f>
        <v>0210061500</v>
      </c>
      <c r="L32" s="49">
        <v>243</v>
      </c>
      <c r="M32" s="41">
        <v>249.2</v>
      </c>
      <c r="N32" s="41">
        <v>0</v>
      </c>
      <c r="O32" s="41">
        <v>0</v>
      </c>
      <c r="P32" s="41">
        <v>0</v>
      </c>
      <c r="Q32" s="54">
        <v>0</v>
      </c>
      <c r="R32" s="54">
        <v>0</v>
      </c>
    </row>
    <row r="33" spans="1:18" ht="30" customHeight="1" x14ac:dyDescent="0.25">
      <c r="A33" s="120"/>
      <c r="B33" s="120"/>
      <c r="C33" s="120"/>
      <c r="D33" s="120"/>
      <c r="E33" s="102"/>
      <c r="F33" s="133"/>
      <c r="G33" s="138"/>
      <c r="H33" s="49">
        <f>H32</f>
        <v>793</v>
      </c>
      <c r="I33" s="39" t="str">
        <f>I32</f>
        <v>11</v>
      </c>
      <c r="J33" s="48" t="str">
        <f>J32</f>
        <v>02</v>
      </c>
      <c r="K33" s="39" t="s">
        <v>70</v>
      </c>
      <c r="L33" s="49">
        <v>244</v>
      </c>
      <c r="M33" s="41">
        <v>0</v>
      </c>
      <c r="N33" s="41">
        <f>N32</f>
        <v>0</v>
      </c>
      <c r="O33" s="41">
        <f>O32</f>
        <v>0</v>
      </c>
      <c r="P33" s="41">
        <f>P32</f>
        <v>0</v>
      </c>
      <c r="Q33" s="54">
        <f>Q32</f>
        <v>0</v>
      </c>
      <c r="R33" s="54">
        <f>R32</f>
        <v>0</v>
      </c>
    </row>
    <row r="34" spans="1:18" ht="93" customHeight="1" x14ac:dyDescent="0.25">
      <c r="A34" s="120"/>
      <c r="B34" s="120"/>
      <c r="C34" s="120"/>
      <c r="D34" s="120"/>
      <c r="E34" s="102"/>
      <c r="F34" s="133"/>
      <c r="G34" s="138"/>
      <c r="H34" s="49">
        <v>793</v>
      </c>
      <c r="I34" s="39" t="s">
        <v>56</v>
      </c>
      <c r="J34" s="48" t="s">
        <v>22</v>
      </c>
      <c r="K34" s="39" t="s">
        <v>92</v>
      </c>
      <c r="L34" s="49">
        <v>244</v>
      </c>
      <c r="M34" s="41">
        <v>0</v>
      </c>
      <c r="N34" s="41">
        <v>0</v>
      </c>
      <c r="O34" s="41">
        <v>2608.136</v>
      </c>
      <c r="P34" s="41">
        <v>0</v>
      </c>
      <c r="Q34" s="54">
        <v>0</v>
      </c>
      <c r="R34" s="54">
        <v>0</v>
      </c>
    </row>
    <row r="35" spans="1:18" ht="63" x14ac:dyDescent="0.25">
      <c r="A35" s="120"/>
      <c r="B35" s="120"/>
      <c r="C35" s="120"/>
      <c r="D35" s="120"/>
      <c r="E35" s="102"/>
      <c r="F35" s="133"/>
      <c r="G35" s="43" t="s">
        <v>99</v>
      </c>
      <c r="H35" s="56">
        <v>794</v>
      </c>
      <c r="I35" s="46" t="s">
        <v>56</v>
      </c>
      <c r="J35" s="55" t="s">
        <v>22</v>
      </c>
      <c r="K35" s="46" t="s">
        <v>93</v>
      </c>
      <c r="L35" s="49">
        <v>612</v>
      </c>
      <c r="M35" s="41">
        <v>0</v>
      </c>
      <c r="N35" s="41">
        <v>0</v>
      </c>
      <c r="O35" s="41">
        <f>725+109+109+109</f>
        <v>1052</v>
      </c>
      <c r="P35" s="41">
        <v>0</v>
      </c>
      <c r="Q35" s="54">
        <v>0</v>
      </c>
      <c r="R35" s="54">
        <v>0</v>
      </c>
    </row>
    <row r="36" spans="1:18" ht="30" customHeight="1" x14ac:dyDescent="0.25">
      <c r="A36" s="120"/>
      <c r="B36" s="120"/>
      <c r="C36" s="120"/>
      <c r="D36" s="120"/>
      <c r="E36" s="102"/>
      <c r="F36" s="133"/>
      <c r="G36" s="43" t="s">
        <v>99</v>
      </c>
      <c r="H36" s="53">
        <v>794</v>
      </c>
      <c r="I36" s="57" t="s">
        <v>56</v>
      </c>
      <c r="J36" s="47" t="s">
        <v>22</v>
      </c>
      <c r="K36" s="39" t="s">
        <v>71</v>
      </c>
      <c r="L36" s="49">
        <v>612</v>
      </c>
      <c r="M36" s="41">
        <v>0</v>
      </c>
      <c r="N36" s="41">
        <v>0</v>
      </c>
      <c r="O36" s="41">
        <v>0</v>
      </c>
      <c r="P36" s="41">
        <v>0</v>
      </c>
      <c r="Q36" s="54">
        <v>0</v>
      </c>
      <c r="R36" s="54">
        <v>0</v>
      </c>
    </row>
    <row r="37" spans="1:18" ht="28.5" customHeight="1" x14ac:dyDescent="0.25">
      <c r="A37" s="120"/>
      <c r="B37" s="120"/>
      <c r="C37" s="120"/>
      <c r="D37" s="120"/>
      <c r="E37" s="102"/>
      <c r="F37" s="133"/>
      <c r="G37" s="45" t="s">
        <v>100</v>
      </c>
      <c r="H37" s="53">
        <v>793</v>
      </c>
      <c r="I37" s="57" t="s">
        <v>56</v>
      </c>
      <c r="J37" s="47" t="s">
        <v>53</v>
      </c>
      <c r="K37" s="39" t="s">
        <v>72</v>
      </c>
      <c r="L37" s="49">
        <v>414</v>
      </c>
      <c r="M37" s="41">
        <v>0</v>
      </c>
      <c r="N37" s="41">
        <v>0</v>
      </c>
      <c r="O37" s="41">
        <v>0</v>
      </c>
      <c r="P37" s="41">
        <v>0</v>
      </c>
      <c r="Q37" s="54">
        <v>0</v>
      </c>
      <c r="R37" s="54">
        <v>0</v>
      </c>
    </row>
    <row r="38" spans="1:18" ht="28.5" customHeight="1" x14ac:dyDescent="0.25">
      <c r="A38" s="120"/>
      <c r="B38" s="120"/>
      <c r="C38" s="120"/>
      <c r="D38" s="120"/>
      <c r="E38" s="102"/>
      <c r="F38" s="133"/>
      <c r="G38" s="58" t="s">
        <v>99</v>
      </c>
      <c r="H38" s="53">
        <v>794</v>
      </c>
      <c r="I38" s="50" t="s">
        <v>56</v>
      </c>
      <c r="J38" s="50" t="s">
        <v>53</v>
      </c>
      <c r="K38" s="39" t="s">
        <v>73</v>
      </c>
      <c r="L38" s="49">
        <v>612</v>
      </c>
      <c r="M38" s="41">
        <v>0</v>
      </c>
      <c r="N38" s="41">
        <v>0</v>
      </c>
      <c r="O38" s="41">
        <v>0</v>
      </c>
      <c r="P38" s="41">
        <v>0</v>
      </c>
      <c r="Q38" s="54">
        <v>0</v>
      </c>
      <c r="R38" s="54">
        <v>0</v>
      </c>
    </row>
    <row r="39" spans="1:18" ht="28.5" customHeight="1" x14ac:dyDescent="0.25">
      <c r="A39" s="121"/>
      <c r="B39" s="121"/>
      <c r="C39" s="121"/>
      <c r="D39" s="121"/>
      <c r="E39" s="103"/>
      <c r="F39" s="134"/>
      <c r="G39" s="58" t="s">
        <v>99</v>
      </c>
      <c r="H39" s="53">
        <v>794</v>
      </c>
      <c r="I39" s="50" t="s">
        <v>56</v>
      </c>
      <c r="J39" s="50" t="s">
        <v>22</v>
      </c>
      <c r="K39" s="39" t="s">
        <v>72</v>
      </c>
      <c r="L39" s="49">
        <v>612</v>
      </c>
      <c r="M39" s="41">
        <f>1543.69</f>
        <v>1543.69</v>
      </c>
      <c r="N39" s="41">
        <v>265.10000000000002</v>
      </c>
      <c r="O39" s="41">
        <f>O38</f>
        <v>0</v>
      </c>
      <c r="P39" s="41">
        <f>P38</f>
        <v>0</v>
      </c>
      <c r="Q39" s="42">
        <f>Q38</f>
        <v>0</v>
      </c>
      <c r="R39" s="42">
        <f>R38</f>
        <v>0</v>
      </c>
    </row>
    <row r="40" spans="1:18" ht="36" customHeight="1" x14ac:dyDescent="0.25">
      <c r="A40" s="59" t="s">
        <v>22</v>
      </c>
      <c r="B40" s="59" t="s">
        <v>2</v>
      </c>
      <c r="C40" s="59" t="s">
        <v>74</v>
      </c>
      <c r="D40" s="59" t="s">
        <v>54</v>
      </c>
      <c r="E40" s="60"/>
      <c r="F40" s="70" t="s">
        <v>75</v>
      </c>
      <c r="G40" s="58" t="s">
        <v>100</v>
      </c>
      <c r="H40" s="53">
        <v>793</v>
      </c>
      <c r="I40" s="50" t="s">
        <v>56</v>
      </c>
      <c r="J40" s="50" t="s">
        <v>22</v>
      </c>
      <c r="K40" s="39" t="s">
        <v>58</v>
      </c>
      <c r="L40" s="49">
        <v>622</v>
      </c>
      <c r="M40" s="41">
        <f>75</f>
        <v>75</v>
      </c>
      <c r="N40" s="41">
        <v>0</v>
      </c>
      <c r="O40" s="41">
        <v>0</v>
      </c>
      <c r="P40" s="41">
        <v>0</v>
      </c>
      <c r="Q40" s="42">
        <v>0</v>
      </c>
      <c r="R40" s="42">
        <v>0</v>
      </c>
    </row>
    <row r="41" spans="1:18" ht="31.5" customHeight="1" x14ac:dyDescent="0.25">
      <c r="A41" s="122" t="s">
        <v>22</v>
      </c>
      <c r="B41" s="122" t="s">
        <v>0</v>
      </c>
      <c r="C41" s="122"/>
      <c r="D41" s="122"/>
      <c r="E41" s="122"/>
      <c r="F41" s="126" t="s">
        <v>23</v>
      </c>
      <c r="G41" s="61" t="s">
        <v>8</v>
      </c>
      <c r="H41" s="36"/>
      <c r="I41" s="37"/>
      <c r="J41" s="37"/>
      <c r="K41" s="62"/>
      <c r="L41" s="63"/>
      <c r="M41" s="33">
        <f t="shared" ref="M41" si="17">M42</f>
        <v>4</v>
      </c>
      <c r="N41" s="33">
        <f t="shared" ref="N41" si="18">N42</f>
        <v>0</v>
      </c>
      <c r="O41" s="33">
        <f t="shared" ref="O41" si="19">O42</f>
        <v>0</v>
      </c>
      <c r="P41" s="33">
        <f t="shared" ref="P41" si="20">P42</f>
        <v>0</v>
      </c>
      <c r="Q41" s="34">
        <f t="shared" ref="Q41" si="21">Q42</f>
        <v>0</v>
      </c>
      <c r="R41" s="34">
        <f t="shared" ref="R41" si="22">R42</f>
        <v>0</v>
      </c>
    </row>
    <row r="42" spans="1:18" ht="44.25" customHeight="1" x14ac:dyDescent="0.25">
      <c r="A42" s="122"/>
      <c r="B42" s="122"/>
      <c r="C42" s="122"/>
      <c r="D42" s="122"/>
      <c r="E42" s="122"/>
      <c r="F42" s="127"/>
      <c r="G42" s="64" t="s">
        <v>99</v>
      </c>
      <c r="H42" s="63">
        <v>794</v>
      </c>
      <c r="I42" s="62"/>
      <c r="J42" s="62"/>
      <c r="K42" s="62"/>
      <c r="L42" s="36"/>
      <c r="M42" s="33">
        <f t="shared" ref="M42" si="23">M43+M44</f>
        <v>4</v>
      </c>
      <c r="N42" s="33">
        <f t="shared" ref="N42" si="24">N43+N44</f>
        <v>0</v>
      </c>
      <c r="O42" s="33">
        <f t="shared" ref="O42" si="25">O43+O44</f>
        <v>0</v>
      </c>
      <c r="P42" s="33">
        <f t="shared" ref="P42" si="26">P43+P44</f>
        <v>0</v>
      </c>
      <c r="Q42" s="34">
        <f t="shared" ref="Q42" si="27">Q43+Q44</f>
        <v>0</v>
      </c>
      <c r="R42" s="34">
        <f t="shared" ref="R42" si="28">R43+R44</f>
        <v>0</v>
      </c>
    </row>
    <row r="43" spans="1:18" ht="209.25" customHeight="1" x14ac:dyDescent="0.25">
      <c r="A43" s="65" t="s">
        <v>22</v>
      </c>
      <c r="B43" s="65" t="s">
        <v>0</v>
      </c>
      <c r="C43" s="65" t="s">
        <v>53</v>
      </c>
      <c r="D43" s="65"/>
      <c r="E43" s="66"/>
      <c r="F43" s="67" t="s">
        <v>76</v>
      </c>
      <c r="G43" s="67" t="s">
        <v>99</v>
      </c>
      <c r="H43" s="49">
        <v>794</v>
      </c>
      <c r="I43" s="48"/>
      <c r="J43" s="48"/>
      <c r="K43" s="48"/>
      <c r="L43" s="49"/>
      <c r="M43" s="41">
        <v>0</v>
      </c>
      <c r="N43" s="41">
        <v>0</v>
      </c>
      <c r="O43" s="41">
        <v>0</v>
      </c>
      <c r="P43" s="41">
        <v>0</v>
      </c>
      <c r="Q43" s="42">
        <v>0</v>
      </c>
      <c r="R43" s="42">
        <v>0</v>
      </c>
    </row>
    <row r="44" spans="1:18" ht="37.5" customHeight="1" x14ac:dyDescent="0.25">
      <c r="A44" s="68" t="s">
        <v>22</v>
      </c>
      <c r="B44" s="68" t="s">
        <v>0</v>
      </c>
      <c r="C44" s="68" t="s">
        <v>53</v>
      </c>
      <c r="D44" s="68" t="s">
        <v>77</v>
      </c>
      <c r="E44" s="69"/>
      <c r="F44" s="70" t="s">
        <v>78</v>
      </c>
      <c r="G44" s="71" t="s">
        <v>102</v>
      </c>
      <c r="H44" s="49">
        <v>794</v>
      </c>
      <c r="I44" s="48" t="s">
        <v>79</v>
      </c>
      <c r="J44" s="48" t="s">
        <v>79</v>
      </c>
      <c r="K44" s="48" t="s">
        <v>80</v>
      </c>
      <c r="L44" s="49">
        <v>612</v>
      </c>
      <c r="M44" s="41">
        <v>4</v>
      </c>
      <c r="N44" s="41">
        <v>0</v>
      </c>
      <c r="O44" s="41">
        <v>0</v>
      </c>
      <c r="P44" s="41">
        <v>0</v>
      </c>
      <c r="Q44" s="42">
        <v>0</v>
      </c>
      <c r="R44" s="42">
        <v>0</v>
      </c>
    </row>
    <row r="45" spans="1:18" ht="24" customHeight="1" x14ac:dyDescent="0.25">
      <c r="A45" s="101" t="s">
        <v>22</v>
      </c>
      <c r="B45" s="101" t="s">
        <v>14</v>
      </c>
      <c r="C45" s="101"/>
      <c r="D45" s="101"/>
      <c r="E45" s="101"/>
      <c r="F45" s="139" t="s">
        <v>81</v>
      </c>
      <c r="G45" s="72" t="s">
        <v>8</v>
      </c>
      <c r="H45" s="73"/>
      <c r="I45" s="74"/>
      <c r="J45" s="74"/>
      <c r="K45" s="75"/>
      <c r="L45" s="76"/>
      <c r="M45" s="77">
        <f t="shared" ref="M45" si="29">M46+M47</f>
        <v>108</v>
      </c>
      <c r="N45" s="77">
        <f t="shared" ref="N45" si="30">N46+N47</f>
        <v>118</v>
      </c>
      <c r="O45" s="77">
        <f t="shared" ref="O45" si="31">O46+O47</f>
        <v>118</v>
      </c>
      <c r="P45" s="77">
        <f t="shared" ref="P45" si="32">P46+P47</f>
        <v>118</v>
      </c>
      <c r="Q45" s="34">
        <f t="shared" ref="Q45" si="33">Q46+Q47</f>
        <v>118</v>
      </c>
      <c r="R45" s="34">
        <f t="shared" ref="R45" si="34">R46+R47</f>
        <v>118</v>
      </c>
    </row>
    <row r="46" spans="1:18" ht="17.25" customHeight="1" x14ac:dyDescent="0.25">
      <c r="A46" s="102"/>
      <c r="B46" s="102"/>
      <c r="C46" s="102"/>
      <c r="D46" s="102"/>
      <c r="E46" s="102"/>
      <c r="F46" s="140"/>
      <c r="G46" s="35" t="s">
        <v>101</v>
      </c>
      <c r="H46" s="36">
        <v>793</v>
      </c>
      <c r="I46" s="37"/>
      <c r="J46" s="37"/>
      <c r="K46" s="37"/>
      <c r="L46" s="36"/>
      <c r="M46" s="77">
        <f t="shared" ref="M46:R46" si="35">M48</f>
        <v>54</v>
      </c>
      <c r="N46" s="77">
        <f t="shared" si="35"/>
        <v>64</v>
      </c>
      <c r="O46" s="77">
        <f t="shared" si="35"/>
        <v>64</v>
      </c>
      <c r="P46" s="77">
        <f t="shared" si="35"/>
        <v>64</v>
      </c>
      <c r="Q46" s="34">
        <f t="shared" si="35"/>
        <v>64</v>
      </c>
      <c r="R46" s="34">
        <f t="shared" si="35"/>
        <v>64</v>
      </c>
    </row>
    <row r="47" spans="1:18" ht="20.25" customHeight="1" x14ac:dyDescent="0.25">
      <c r="A47" s="103"/>
      <c r="B47" s="103"/>
      <c r="C47" s="103"/>
      <c r="D47" s="103"/>
      <c r="E47" s="103"/>
      <c r="F47" s="141"/>
      <c r="G47" s="64" t="s">
        <v>102</v>
      </c>
      <c r="H47" s="63">
        <v>794</v>
      </c>
      <c r="I47" s="62"/>
      <c r="J47" s="62"/>
      <c r="K47" s="62"/>
      <c r="L47" s="63"/>
      <c r="M47" s="33">
        <f t="shared" ref="M47:R47" si="36">M49+M50</f>
        <v>54</v>
      </c>
      <c r="N47" s="33">
        <f t="shared" si="36"/>
        <v>54</v>
      </c>
      <c r="O47" s="33">
        <f t="shared" si="36"/>
        <v>54</v>
      </c>
      <c r="P47" s="33">
        <f t="shared" si="36"/>
        <v>54</v>
      </c>
      <c r="Q47" s="34">
        <f t="shared" si="36"/>
        <v>54</v>
      </c>
      <c r="R47" s="34">
        <f t="shared" si="36"/>
        <v>54</v>
      </c>
    </row>
    <row r="48" spans="1:18" ht="29.25" customHeight="1" x14ac:dyDescent="0.25">
      <c r="A48" s="101" t="s">
        <v>22</v>
      </c>
      <c r="B48" s="101" t="s">
        <v>14</v>
      </c>
      <c r="C48" s="101" t="s">
        <v>53</v>
      </c>
      <c r="D48" s="101" t="s">
        <v>14</v>
      </c>
      <c r="E48" s="101"/>
      <c r="F48" s="132" t="s">
        <v>82</v>
      </c>
      <c r="G48" s="58" t="s">
        <v>101</v>
      </c>
      <c r="H48" s="78">
        <v>793</v>
      </c>
      <c r="I48" s="55" t="s">
        <v>79</v>
      </c>
      <c r="J48" s="55" t="s">
        <v>79</v>
      </c>
      <c r="K48" s="55" t="s">
        <v>83</v>
      </c>
      <c r="L48" s="78">
        <v>622</v>
      </c>
      <c r="M48" s="41">
        <v>54</v>
      </c>
      <c r="N48" s="41">
        <v>64</v>
      </c>
      <c r="O48" s="41">
        <v>64</v>
      </c>
      <c r="P48" s="41">
        <v>64</v>
      </c>
      <c r="Q48" s="42">
        <v>64</v>
      </c>
      <c r="R48" s="42">
        <v>64</v>
      </c>
    </row>
    <row r="49" spans="1:18" s="7" customFormat="1" ht="29.25" customHeight="1" x14ac:dyDescent="0.25">
      <c r="A49" s="103"/>
      <c r="B49" s="103"/>
      <c r="C49" s="103"/>
      <c r="D49" s="103"/>
      <c r="E49" s="103"/>
      <c r="F49" s="134"/>
      <c r="G49" s="71" t="s">
        <v>99</v>
      </c>
      <c r="H49" s="78">
        <v>794</v>
      </c>
      <c r="I49" s="55" t="s">
        <v>79</v>
      </c>
      <c r="J49" s="55" t="s">
        <v>79</v>
      </c>
      <c r="K49" s="55" t="s">
        <v>84</v>
      </c>
      <c r="L49" s="51" t="s">
        <v>85</v>
      </c>
      <c r="M49" s="41">
        <v>54</v>
      </c>
      <c r="N49" s="41">
        <v>54</v>
      </c>
      <c r="O49" s="41">
        <v>54</v>
      </c>
      <c r="P49" s="41">
        <v>54</v>
      </c>
      <c r="Q49" s="42">
        <v>54</v>
      </c>
      <c r="R49" s="42">
        <v>54</v>
      </c>
    </row>
    <row r="50" spans="1:18" s="7" customFormat="1" ht="66" customHeight="1" x14ac:dyDescent="0.25">
      <c r="A50" s="69" t="s">
        <v>22</v>
      </c>
      <c r="B50" s="69" t="s">
        <v>14</v>
      </c>
      <c r="C50" s="69" t="s">
        <v>53</v>
      </c>
      <c r="D50" s="69" t="s">
        <v>14</v>
      </c>
      <c r="E50" s="69"/>
      <c r="F50" s="79" t="s">
        <v>86</v>
      </c>
      <c r="G50" s="80" t="s">
        <v>103</v>
      </c>
      <c r="H50" s="78">
        <v>794</v>
      </c>
      <c r="I50" s="55" t="s">
        <v>79</v>
      </c>
      <c r="J50" s="55" t="s">
        <v>79</v>
      </c>
      <c r="K50" s="48" t="s">
        <v>84</v>
      </c>
      <c r="L50" s="49">
        <v>612</v>
      </c>
      <c r="M50" s="41">
        <v>0</v>
      </c>
      <c r="N50" s="41">
        <v>0</v>
      </c>
      <c r="O50" s="41">
        <v>0</v>
      </c>
      <c r="P50" s="41">
        <v>0</v>
      </c>
      <c r="Q50" s="42">
        <v>0</v>
      </c>
      <c r="R50" s="42">
        <v>0</v>
      </c>
    </row>
    <row r="51" spans="1:18" s="7" customFormat="1" ht="141.75" x14ac:dyDescent="0.25">
      <c r="A51" s="69" t="s">
        <v>22</v>
      </c>
      <c r="B51" s="69" t="s">
        <v>14</v>
      </c>
      <c r="C51" s="69" t="s">
        <v>53</v>
      </c>
      <c r="D51" s="81" t="s">
        <v>14</v>
      </c>
      <c r="E51" s="81"/>
      <c r="F51" s="82" t="s">
        <v>87</v>
      </c>
      <c r="G51" s="80" t="s">
        <v>100</v>
      </c>
      <c r="H51" s="78">
        <v>793</v>
      </c>
      <c r="I51" s="55" t="s">
        <v>79</v>
      </c>
      <c r="J51" s="55" t="s">
        <v>79</v>
      </c>
      <c r="K51" s="55" t="s">
        <v>84</v>
      </c>
      <c r="L51" s="78">
        <v>622</v>
      </c>
      <c r="M51" s="41">
        <v>0</v>
      </c>
      <c r="N51" s="41">
        <v>0</v>
      </c>
      <c r="O51" s="41">
        <v>0</v>
      </c>
      <c r="P51" s="41">
        <v>0</v>
      </c>
      <c r="Q51" s="42">
        <v>0</v>
      </c>
      <c r="R51" s="42">
        <v>0</v>
      </c>
    </row>
    <row r="52" spans="1:18" s="7" customFormat="1" ht="144.75" customHeight="1" x14ac:dyDescent="0.25">
      <c r="A52" s="8"/>
      <c r="B52" s="8"/>
      <c r="C52" s="8"/>
      <c r="D52" s="8"/>
      <c r="E52" s="8"/>
      <c r="F52" s="9"/>
      <c r="G52" s="10"/>
      <c r="H52" s="11"/>
      <c r="I52" s="12"/>
      <c r="J52" s="12"/>
      <c r="K52" s="13"/>
      <c r="L52" s="14"/>
      <c r="M52" s="15"/>
      <c r="N52" s="15"/>
      <c r="O52" s="15"/>
      <c r="P52" s="15"/>
      <c r="Q52" s="15"/>
      <c r="R52" s="16"/>
    </row>
    <row r="53" spans="1:18" s="7" customFormat="1" ht="99" customHeight="1" x14ac:dyDescent="0.25">
      <c r="F53" s="17"/>
      <c r="H53" s="18"/>
      <c r="I53" s="18"/>
      <c r="J53" s="18"/>
      <c r="K53" s="18"/>
      <c r="L53" s="18"/>
      <c r="M53" s="21"/>
      <c r="N53" s="21"/>
      <c r="O53" s="22"/>
      <c r="P53" s="21"/>
      <c r="Q53" s="19"/>
      <c r="R53" s="19"/>
    </row>
    <row r="54" spans="1:18" s="7" customFormat="1" ht="33.75" customHeight="1" x14ac:dyDescent="0.25">
      <c r="A54" s="6"/>
      <c r="B54" s="6"/>
      <c r="M54" s="20"/>
      <c r="N54" s="20"/>
      <c r="O54" s="20"/>
      <c r="P54" s="20"/>
      <c r="Q54" s="20"/>
      <c r="R54" s="20"/>
    </row>
  </sheetData>
  <mergeCells count="68">
    <mergeCell ref="D48:D49"/>
    <mergeCell ref="E48:E49"/>
    <mergeCell ref="E41:E42"/>
    <mergeCell ref="F48:F49"/>
    <mergeCell ref="A45:A47"/>
    <mergeCell ref="B45:B47"/>
    <mergeCell ref="C45:C47"/>
    <mergeCell ref="A48:A49"/>
    <mergeCell ref="B48:B49"/>
    <mergeCell ref="A41:A42"/>
    <mergeCell ref="B41:B42"/>
    <mergeCell ref="C41:C42"/>
    <mergeCell ref="C48:C49"/>
    <mergeCell ref="D45:D47"/>
    <mergeCell ref="E45:E47"/>
    <mergeCell ref="F45:F47"/>
    <mergeCell ref="J15:J18"/>
    <mergeCell ref="G15:G18"/>
    <mergeCell ref="L19:L21"/>
    <mergeCell ref="A22:A39"/>
    <mergeCell ref="B22:B39"/>
    <mergeCell ref="C22:C39"/>
    <mergeCell ref="D22:D39"/>
    <mergeCell ref="E22:E39"/>
    <mergeCell ref="F22:F39"/>
    <mergeCell ref="G19:G21"/>
    <mergeCell ref="H19:H21"/>
    <mergeCell ref="G22:G34"/>
    <mergeCell ref="D41:D42"/>
    <mergeCell ref="I19:I21"/>
    <mergeCell ref="F41:F42"/>
    <mergeCell ref="F12:F14"/>
    <mergeCell ref="H15:H18"/>
    <mergeCell ref="I15:I18"/>
    <mergeCell ref="F15:F21"/>
    <mergeCell ref="B12:B14"/>
    <mergeCell ref="C12:C14"/>
    <mergeCell ref="D12:D14"/>
    <mergeCell ref="E12:E14"/>
    <mergeCell ref="A15:A21"/>
    <mergeCell ref="B15:B21"/>
    <mergeCell ref="C15:C21"/>
    <mergeCell ref="D15:D21"/>
    <mergeCell ref="E15:E21"/>
    <mergeCell ref="A12:A14"/>
    <mergeCell ref="N1:R3"/>
    <mergeCell ref="E4:R4"/>
    <mergeCell ref="A6:E6"/>
    <mergeCell ref="F6:F8"/>
    <mergeCell ref="G6:G8"/>
    <mergeCell ref="H7:H8"/>
    <mergeCell ref="H6:L6"/>
    <mergeCell ref="M6:R6"/>
    <mergeCell ref="A7:A8"/>
    <mergeCell ref="B7:B8"/>
    <mergeCell ref="K7:K8"/>
    <mergeCell ref="C7:C8"/>
    <mergeCell ref="D7:D8"/>
    <mergeCell ref="E7:E8"/>
    <mergeCell ref="L7:L8"/>
    <mergeCell ref="I7:I8"/>
    <mergeCell ref="J7:J8"/>
    <mergeCell ref="A9:A11"/>
    <mergeCell ref="B9:B11"/>
    <mergeCell ref="C9:C11"/>
    <mergeCell ref="D9:D11"/>
    <mergeCell ref="E9:E11"/>
    <mergeCell ref="F9:F11"/>
  </mergeCells>
  <phoneticPr fontId="3" type="noConversion"/>
  <pageMargins left="0.59055118110236227" right="0.59055118110236227" top="0.46" bottom="0.53" header="0.31496062992125984" footer="0.31496062992125984"/>
  <pageSetup paperSize="9" scale="62" fitToHeight="0" orientation="landscape" r:id="rId1"/>
  <headerFooter>
    <oddFooter>&amp;C&amp;P</oddFooter>
  </headerFooter>
  <rowBreaks count="3" manualBreakCount="3">
    <brk id="18" max="17" man="1"/>
    <brk id="36" max="17" man="1"/>
    <brk id="4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12" workbookViewId="0">
      <selection activeCell="O22" sqref="O22"/>
    </sheetView>
  </sheetViews>
  <sheetFormatPr defaultRowHeight="15" x14ac:dyDescent="0.25"/>
  <cols>
    <col min="1" max="1" width="4.85546875" customWidth="1"/>
    <col min="2" max="2" width="12.85546875" customWidth="1"/>
    <col min="3" max="3" width="19.7109375" customWidth="1"/>
    <col min="4" max="4" width="40.140625" customWidth="1"/>
    <col min="5" max="5" width="10.7109375" customWidth="1"/>
    <col min="6" max="6" width="14.5703125" customWidth="1"/>
    <col min="7" max="7" width="13.28515625" customWidth="1"/>
    <col min="8" max="8" width="12.5703125" customWidth="1"/>
    <col min="9" max="9" width="14.140625" style="5" customWidth="1"/>
    <col min="10" max="10" width="12.7109375" customWidth="1"/>
    <col min="11" max="11" width="12.85546875" customWidth="1"/>
  </cols>
  <sheetData>
    <row r="1" spans="1:11" ht="147.75" customHeight="1" x14ac:dyDescent="0.25">
      <c r="A1" s="83"/>
      <c r="B1" s="83"/>
      <c r="C1" s="83"/>
      <c r="D1" s="83"/>
      <c r="E1" s="83"/>
      <c r="F1" s="83"/>
      <c r="G1" s="83"/>
      <c r="H1" s="146" t="s">
        <v>32</v>
      </c>
      <c r="I1" s="146"/>
      <c r="J1" s="146"/>
      <c r="K1" s="146"/>
    </row>
    <row r="2" spans="1:11" ht="17.25" customHeight="1" x14ac:dyDescent="0.25">
      <c r="A2" s="148" t="s">
        <v>13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1" ht="17.25" customHeight="1" x14ac:dyDescent="0.25">
      <c r="A3" s="97"/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ht="10.5" customHeight="1" x14ac:dyDescent="0.25">
      <c r="A4" s="83"/>
      <c r="B4" s="83"/>
      <c r="C4" s="83"/>
      <c r="D4" s="83"/>
      <c r="E4" s="83"/>
      <c r="F4" s="83"/>
      <c r="G4" s="83"/>
      <c r="H4" s="83"/>
      <c r="I4" s="84"/>
      <c r="J4" s="83"/>
      <c r="K4" s="83"/>
    </row>
    <row r="5" spans="1:11" ht="20.25" customHeight="1" x14ac:dyDescent="0.25">
      <c r="A5" s="150" t="s">
        <v>6</v>
      </c>
      <c r="B5" s="151"/>
      <c r="C5" s="150" t="s">
        <v>11</v>
      </c>
      <c r="D5" s="150" t="s">
        <v>3</v>
      </c>
      <c r="E5" s="152" t="s">
        <v>5</v>
      </c>
      <c r="F5" s="153"/>
      <c r="G5" s="153"/>
      <c r="H5" s="153"/>
      <c r="I5" s="153"/>
      <c r="J5" s="153"/>
      <c r="K5" s="153"/>
    </row>
    <row r="6" spans="1:11" ht="49.5" customHeight="1" x14ac:dyDescent="0.25">
      <c r="A6" s="150"/>
      <c r="B6" s="151"/>
      <c r="C6" s="151" t="s">
        <v>1</v>
      </c>
      <c r="D6" s="151"/>
      <c r="E6" s="152" t="s">
        <v>9</v>
      </c>
      <c r="F6" s="26" t="s">
        <v>15</v>
      </c>
      <c r="G6" s="26" t="s">
        <v>16</v>
      </c>
      <c r="H6" s="26" t="s">
        <v>17</v>
      </c>
      <c r="I6" s="85" t="s">
        <v>18</v>
      </c>
      <c r="J6" s="26" t="s">
        <v>19</v>
      </c>
      <c r="K6" s="26" t="s">
        <v>20</v>
      </c>
    </row>
    <row r="7" spans="1:11" ht="13.5" customHeight="1" x14ac:dyDescent="0.25">
      <c r="A7" s="86" t="s">
        <v>10</v>
      </c>
      <c r="B7" s="86" t="s">
        <v>7</v>
      </c>
      <c r="C7" s="151"/>
      <c r="D7" s="151"/>
      <c r="E7" s="154"/>
      <c r="F7" s="26" t="s">
        <v>28</v>
      </c>
      <c r="G7" s="26" t="s">
        <v>29</v>
      </c>
      <c r="H7" s="85" t="s">
        <v>30</v>
      </c>
      <c r="I7" s="26" t="s">
        <v>88</v>
      </c>
      <c r="J7" s="26" t="s">
        <v>90</v>
      </c>
      <c r="K7" s="91" t="s">
        <v>91</v>
      </c>
    </row>
    <row r="8" spans="1:11" ht="14.1" customHeight="1" x14ac:dyDescent="0.25">
      <c r="A8" s="122" t="s">
        <v>22</v>
      </c>
      <c r="B8" s="122"/>
      <c r="C8" s="143" t="s">
        <v>37</v>
      </c>
      <c r="D8" s="27" t="s">
        <v>8</v>
      </c>
      <c r="E8" s="92">
        <f>E9+E15+E16</f>
        <v>174245.625</v>
      </c>
      <c r="F8" s="92">
        <f t="shared" ref="F8:K8" si="0">F9+F15+F16</f>
        <v>76532.539999999994</v>
      </c>
      <c r="G8" s="92">
        <f t="shared" si="0"/>
        <v>10909.618999999999</v>
      </c>
      <c r="H8" s="92">
        <f t="shared" si="0"/>
        <v>40552.665999999997</v>
      </c>
      <c r="I8" s="92">
        <f t="shared" si="0"/>
        <v>28080</v>
      </c>
      <c r="J8" s="92">
        <f t="shared" si="0"/>
        <v>9085.4</v>
      </c>
      <c r="K8" s="92">
        <f t="shared" si="0"/>
        <v>9085.4</v>
      </c>
    </row>
    <row r="9" spans="1:11" ht="63" x14ac:dyDescent="0.25">
      <c r="A9" s="122"/>
      <c r="B9" s="122"/>
      <c r="C9" s="144"/>
      <c r="D9" s="87" t="s">
        <v>33</v>
      </c>
      <c r="E9" s="92">
        <f>E11+E12+E13+E14</f>
        <v>174245.625</v>
      </c>
      <c r="F9" s="92">
        <f t="shared" ref="F9:K9" si="1">F11+F12+F13+F14</f>
        <v>76532.539999999994</v>
      </c>
      <c r="G9" s="92">
        <f t="shared" si="1"/>
        <v>10909.618999999999</v>
      </c>
      <c r="H9" s="92">
        <f t="shared" si="1"/>
        <v>40552.665999999997</v>
      </c>
      <c r="I9" s="92">
        <f t="shared" si="1"/>
        <v>28080</v>
      </c>
      <c r="J9" s="92">
        <f t="shared" si="1"/>
        <v>9085.4</v>
      </c>
      <c r="K9" s="92">
        <f t="shared" si="1"/>
        <v>9085.4</v>
      </c>
    </row>
    <row r="10" spans="1:11" ht="15.75" x14ac:dyDescent="0.25">
      <c r="A10" s="122"/>
      <c r="B10" s="122"/>
      <c r="C10" s="144"/>
      <c r="D10" s="88" t="s">
        <v>12</v>
      </c>
      <c r="E10" s="92"/>
      <c r="F10" s="93"/>
      <c r="G10" s="93"/>
      <c r="H10" s="41"/>
      <c r="I10" s="41"/>
      <c r="J10" s="42"/>
      <c r="K10" s="42"/>
    </row>
    <row r="11" spans="1:11" ht="81" customHeight="1" x14ac:dyDescent="0.25">
      <c r="A11" s="122"/>
      <c r="B11" s="122"/>
      <c r="C11" s="144"/>
      <c r="D11" s="89" t="s">
        <v>34</v>
      </c>
      <c r="E11" s="92">
        <f t="shared" ref="E11:E16" si="2">F11+G11+H11+I11+J11+K11</f>
        <v>107600.92799999999</v>
      </c>
      <c r="F11" s="93">
        <f t="shared" ref="F11:K13" si="3">F20+F29+F38</f>
        <v>12504.48</v>
      </c>
      <c r="G11" s="93">
        <f t="shared" si="3"/>
        <v>10892.888999999999</v>
      </c>
      <c r="H11" s="93">
        <f t="shared" si="3"/>
        <v>37952.758999999998</v>
      </c>
      <c r="I11" s="93">
        <f t="shared" si="3"/>
        <v>28080</v>
      </c>
      <c r="J11" s="93">
        <f t="shared" si="3"/>
        <v>9085.4</v>
      </c>
      <c r="K11" s="93">
        <f t="shared" si="3"/>
        <v>9085.4</v>
      </c>
    </row>
    <row r="12" spans="1:11" ht="30.75" customHeight="1" x14ac:dyDescent="0.25">
      <c r="A12" s="122"/>
      <c r="B12" s="122"/>
      <c r="C12" s="144"/>
      <c r="D12" s="89" t="s">
        <v>25</v>
      </c>
      <c r="E12" s="92">
        <f t="shared" si="2"/>
        <v>64000</v>
      </c>
      <c r="F12" s="94">
        <f t="shared" si="3"/>
        <v>64000</v>
      </c>
      <c r="G12" s="94">
        <f t="shared" si="3"/>
        <v>0</v>
      </c>
      <c r="H12" s="95">
        <f t="shared" si="3"/>
        <v>0</v>
      </c>
      <c r="I12" s="95">
        <f t="shared" si="3"/>
        <v>0</v>
      </c>
      <c r="J12" s="42">
        <f t="shared" si="3"/>
        <v>0</v>
      </c>
      <c r="K12" s="42">
        <f t="shared" si="3"/>
        <v>0</v>
      </c>
    </row>
    <row r="13" spans="1:11" ht="37.5" customHeight="1" x14ac:dyDescent="0.25">
      <c r="A13" s="122"/>
      <c r="B13" s="122"/>
      <c r="C13" s="144"/>
      <c r="D13" s="89" t="s">
        <v>26</v>
      </c>
      <c r="E13" s="92">
        <f t="shared" si="2"/>
        <v>0</v>
      </c>
      <c r="F13" s="95">
        <f t="shared" si="3"/>
        <v>0</v>
      </c>
      <c r="G13" s="95">
        <f t="shared" si="3"/>
        <v>0</v>
      </c>
      <c r="H13" s="95">
        <f t="shared" si="3"/>
        <v>0</v>
      </c>
      <c r="I13" s="95">
        <f t="shared" si="3"/>
        <v>0</v>
      </c>
      <c r="J13" s="42">
        <f t="shared" si="3"/>
        <v>0</v>
      </c>
      <c r="K13" s="42">
        <f t="shared" si="3"/>
        <v>0</v>
      </c>
    </row>
    <row r="14" spans="1:11" ht="31.5" x14ac:dyDescent="0.25">
      <c r="A14" s="122"/>
      <c r="B14" s="122"/>
      <c r="C14" s="144"/>
      <c r="D14" s="58" t="s">
        <v>89</v>
      </c>
      <c r="E14" s="92">
        <f t="shared" si="2"/>
        <v>2644.6970000000001</v>
      </c>
      <c r="F14" s="95">
        <f t="shared" ref="F14:J14" si="4">F23</f>
        <v>28.06</v>
      </c>
      <c r="G14" s="95">
        <f t="shared" si="4"/>
        <v>16.73</v>
      </c>
      <c r="H14" s="95">
        <f t="shared" si="4"/>
        <v>2599.9070000000002</v>
      </c>
      <c r="I14" s="95">
        <f t="shared" si="4"/>
        <v>0</v>
      </c>
      <c r="J14" s="95">
        <f t="shared" si="4"/>
        <v>0</v>
      </c>
      <c r="K14" s="95">
        <f t="shared" ref="K14" si="5">K23</f>
        <v>0</v>
      </c>
    </row>
    <row r="15" spans="1:11" ht="47.25" x14ac:dyDescent="0.25">
      <c r="A15" s="122"/>
      <c r="B15" s="122"/>
      <c r="C15" s="144"/>
      <c r="D15" s="89" t="s">
        <v>27</v>
      </c>
      <c r="E15" s="92">
        <f t="shared" si="2"/>
        <v>0</v>
      </c>
      <c r="F15" s="95">
        <f>F24+F33+F42</f>
        <v>0</v>
      </c>
      <c r="G15" s="95">
        <f t="shared" ref="G15:K15" si="6">G24+G33+G42</f>
        <v>0</v>
      </c>
      <c r="H15" s="95">
        <f t="shared" si="6"/>
        <v>0</v>
      </c>
      <c r="I15" s="95">
        <f t="shared" si="6"/>
        <v>0</v>
      </c>
      <c r="J15" s="95">
        <f t="shared" si="6"/>
        <v>0</v>
      </c>
      <c r="K15" s="95">
        <f t="shared" si="6"/>
        <v>0</v>
      </c>
    </row>
    <row r="16" spans="1:11" ht="14.1" customHeight="1" x14ac:dyDescent="0.25">
      <c r="A16" s="147"/>
      <c r="B16" s="147"/>
      <c r="C16" s="145"/>
      <c r="D16" s="89" t="s">
        <v>4</v>
      </c>
      <c r="E16" s="92">
        <f t="shared" si="2"/>
        <v>0</v>
      </c>
      <c r="F16" s="95">
        <f>F25+F34+F43</f>
        <v>0</v>
      </c>
      <c r="G16" s="95">
        <f t="shared" ref="G16:K16" si="7">G25+G34+G43</f>
        <v>0</v>
      </c>
      <c r="H16" s="95">
        <f t="shared" si="7"/>
        <v>0</v>
      </c>
      <c r="I16" s="95">
        <f t="shared" si="7"/>
        <v>0</v>
      </c>
      <c r="J16" s="95">
        <f t="shared" si="7"/>
        <v>0</v>
      </c>
      <c r="K16" s="95">
        <f t="shared" si="7"/>
        <v>0</v>
      </c>
    </row>
    <row r="17" spans="1:11" ht="14.1" customHeight="1" x14ac:dyDescent="0.25">
      <c r="A17" s="122" t="s">
        <v>22</v>
      </c>
      <c r="B17" s="122" t="s">
        <v>2</v>
      </c>
      <c r="C17" s="142" t="s">
        <v>21</v>
      </c>
      <c r="D17" s="64" t="s">
        <v>8</v>
      </c>
      <c r="E17" s="92">
        <f t="shared" ref="E17:K17" si="8">E18+E24+E25</f>
        <v>173543.625</v>
      </c>
      <c r="F17" s="92">
        <f t="shared" si="8"/>
        <v>76420.539999999994</v>
      </c>
      <c r="G17" s="92">
        <f t="shared" si="8"/>
        <v>10791.618999999999</v>
      </c>
      <c r="H17" s="92">
        <f t="shared" si="8"/>
        <v>40434.665999999997</v>
      </c>
      <c r="I17" s="92">
        <f t="shared" si="8"/>
        <v>27962</v>
      </c>
      <c r="J17" s="34">
        <f t="shared" si="8"/>
        <v>8967.4</v>
      </c>
      <c r="K17" s="34">
        <f t="shared" si="8"/>
        <v>8967.4</v>
      </c>
    </row>
    <row r="18" spans="1:11" ht="63" x14ac:dyDescent="0.25">
      <c r="A18" s="122"/>
      <c r="B18" s="122"/>
      <c r="C18" s="142"/>
      <c r="D18" s="71" t="s">
        <v>35</v>
      </c>
      <c r="E18" s="92">
        <f>E20+E21+E22+E23</f>
        <v>173543.625</v>
      </c>
      <c r="F18" s="92">
        <f>F20+F21+F22+F23</f>
        <v>76420.539999999994</v>
      </c>
      <c r="G18" s="92">
        <f t="shared" ref="G18:K18" si="9">G20+G21+G22+G23</f>
        <v>10791.618999999999</v>
      </c>
      <c r="H18" s="92">
        <f t="shared" si="9"/>
        <v>40434.665999999997</v>
      </c>
      <c r="I18" s="92">
        <f t="shared" si="9"/>
        <v>27962</v>
      </c>
      <c r="J18" s="92">
        <f t="shared" si="9"/>
        <v>8967.4</v>
      </c>
      <c r="K18" s="92">
        <f t="shared" si="9"/>
        <v>8967.4</v>
      </c>
    </row>
    <row r="19" spans="1:11" ht="15.75" x14ac:dyDescent="0.25">
      <c r="A19" s="122"/>
      <c r="B19" s="122"/>
      <c r="C19" s="142"/>
      <c r="D19" s="90" t="s">
        <v>12</v>
      </c>
      <c r="E19" s="92"/>
      <c r="F19" s="93"/>
      <c r="G19" s="93"/>
      <c r="H19" s="41"/>
      <c r="I19" s="41"/>
      <c r="J19" s="42"/>
      <c r="K19" s="42"/>
    </row>
    <row r="20" spans="1:11" ht="78.75" x14ac:dyDescent="0.25">
      <c r="A20" s="122"/>
      <c r="B20" s="122"/>
      <c r="C20" s="142"/>
      <c r="D20" s="58" t="s">
        <v>34</v>
      </c>
      <c r="E20" s="92">
        <f>F20+G20+H20+I20+J20+K20</f>
        <v>106898.92799999999</v>
      </c>
      <c r="F20" s="93">
        <f>12212.57+179.91</f>
        <v>12392.48</v>
      </c>
      <c r="G20" s="93">
        <f>10791.589-16.7</f>
        <v>10774.888999999999</v>
      </c>
      <c r="H20" s="41">
        <f>37054.257+780.502</f>
        <v>37834.758999999998</v>
      </c>
      <c r="I20" s="41">
        <f>10560+17402</f>
        <v>27962</v>
      </c>
      <c r="J20" s="42">
        <v>8967.4</v>
      </c>
      <c r="K20" s="42">
        <v>8967.4</v>
      </c>
    </row>
    <row r="21" spans="1:11" ht="31.5" customHeight="1" x14ac:dyDescent="0.25">
      <c r="A21" s="122"/>
      <c r="B21" s="122"/>
      <c r="C21" s="142"/>
      <c r="D21" s="58" t="s">
        <v>25</v>
      </c>
      <c r="E21" s="92">
        <f t="shared" ref="E21:E27" si="10">F21+G21+H21+I21+J21+K21</f>
        <v>64000</v>
      </c>
      <c r="F21" s="93">
        <f>73867.86-9867.86</f>
        <v>64000</v>
      </c>
      <c r="G21" s="93"/>
      <c r="H21" s="41"/>
      <c r="I21" s="41"/>
      <c r="J21" s="42"/>
      <c r="K21" s="42"/>
    </row>
    <row r="22" spans="1:11" ht="36.75" customHeight="1" x14ac:dyDescent="0.25">
      <c r="A22" s="122"/>
      <c r="B22" s="122"/>
      <c r="C22" s="142"/>
      <c r="D22" s="58" t="s">
        <v>26</v>
      </c>
      <c r="E22" s="92">
        <f t="shared" si="10"/>
        <v>0</v>
      </c>
      <c r="F22" s="41"/>
      <c r="G22" s="41"/>
      <c r="H22" s="41"/>
      <c r="I22" s="41"/>
      <c r="J22" s="42"/>
      <c r="K22" s="42"/>
    </row>
    <row r="23" spans="1:11" ht="31.5" x14ac:dyDescent="0.25">
      <c r="A23" s="122"/>
      <c r="B23" s="122"/>
      <c r="C23" s="142"/>
      <c r="D23" s="58" t="s">
        <v>89</v>
      </c>
      <c r="E23" s="92">
        <f t="shared" si="10"/>
        <v>2644.6970000000001</v>
      </c>
      <c r="F23" s="41">
        <v>28.06</v>
      </c>
      <c r="G23" s="41">
        <v>16.73</v>
      </c>
      <c r="H23" s="41">
        <v>2599.9070000000002</v>
      </c>
      <c r="I23" s="41"/>
      <c r="J23" s="42"/>
      <c r="K23" s="42"/>
    </row>
    <row r="24" spans="1:11" ht="47.25" x14ac:dyDescent="0.25">
      <c r="A24" s="122"/>
      <c r="B24" s="122"/>
      <c r="C24" s="142"/>
      <c r="D24" s="58" t="s">
        <v>95</v>
      </c>
      <c r="E24" s="92">
        <f t="shared" si="10"/>
        <v>0</v>
      </c>
      <c r="F24" s="41"/>
      <c r="G24" s="41"/>
      <c r="H24" s="41"/>
      <c r="I24" s="41"/>
      <c r="J24" s="42"/>
      <c r="K24" s="42"/>
    </row>
    <row r="25" spans="1:11" ht="15.75" x14ac:dyDescent="0.25">
      <c r="A25" s="122"/>
      <c r="B25" s="122"/>
      <c r="C25" s="142"/>
      <c r="D25" s="58" t="s">
        <v>4</v>
      </c>
      <c r="E25" s="92">
        <f t="shared" si="10"/>
        <v>0</v>
      </c>
      <c r="F25" s="41"/>
      <c r="G25" s="41"/>
      <c r="H25" s="41"/>
      <c r="I25" s="41"/>
      <c r="J25" s="42"/>
      <c r="K25" s="42"/>
    </row>
    <row r="26" spans="1:11" ht="14.1" customHeight="1" x14ac:dyDescent="0.25">
      <c r="A26" s="122" t="s">
        <v>22</v>
      </c>
      <c r="B26" s="122" t="s">
        <v>0</v>
      </c>
      <c r="C26" s="142" t="s">
        <v>23</v>
      </c>
      <c r="D26" s="64" t="s">
        <v>8</v>
      </c>
      <c r="E26" s="92">
        <f t="shared" si="10"/>
        <v>4</v>
      </c>
      <c r="F26" s="92">
        <f>F27+F33+F34</f>
        <v>4</v>
      </c>
      <c r="G26" s="92">
        <f t="shared" ref="G26:K26" si="11">G27+G33+G34</f>
        <v>0</v>
      </c>
      <c r="H26" s="92">
        <f t="shared" si="11"/>
        <v>0</v>
      </c>
      <c r="I26" s="92">
        <f t="shared" si="11"/>
        <v>0</v>
      </c>
      <c r="J26" s="92">
        <f t="shared" si="11"/>
        <v>0</v>
      </c>
      <c r="K26" s="92">
        <f t="shared" si="11"/>
        <v>0</v>
      </c>
    </row>
    <row r="27" spans="1:11" ht="63" x14ac:dyDescent="0.25">
      <c r="A27" s="122"/>
      <c r="B27" s="122"/>
      <c r="C27" s="142"/>
      <c r="D27" s="71" t="s">
        <v>35</v>
      </c>
      <c r="E27" s="92">
        <f t="shared" si="10"/>
        <v>4</v>
      </c>
      <c r="F27" s="92">
        <f>F29+F30+F31+F32</f>
        <v>4</v>
      </c>
      <c r="G27" s="92">
        <f t="shared" ref="G27:K27" si="12">G29+G30+G31+G32</f>
        <v>0</v>
      </c>
      <c r="H27" s="92">
        <f t="shared" si="12"/>
        <v>0</v>
      </c>
      <c r="I27" s="92">
        <f t="shared" si="12"/>
        <v>0</v>
      </c>
      <c r="J27" s="92">
        <f t="shared" si="12"/>
        <v>0</v>
      </c>
      <c r="K27" s="92">
        <f t="shared" si="12"/>
        <v>0</v>
      </c>
    </row>
    <row r="28" spans="1:11" ht="15.75" x14ac:dyDescent="0.25">
      <c r="A28" s="122"/>
      <c r="B28" s="122"/>
      <c r="C28" s="142"/>
      <c r="D28" s="90" t="s">
        <v>12</v>
      </c>
      <c r="E28" s="92"/>
      <c r="F28" s="41"/>
      <c r="G28" s="41"/>
      <c r="H28" s="41"/>
      <c r="I28" s="41"/>
      <c r="J28" s="42"/>
      <c r="K28" s="42"/>
    </row>
    <row r="29" spans="1:11" ht="78.75" customHeight="1" x14ac:dyDescent="0.25">
      <c r="A29" s="122"/>
      <c r="B29" s="122"/>
      <c r="C29" s="142"/>
      <c r="D29" s="58" t="s">
        <v>36</v>
      </c>
      <c r="E29" s="92">
        <f t="shared" ref="E29:E36" si="13">F29+G29+H29+I29+J29+K29</f>
        <v>4</v>
      </c>
      <c r="F29" s="41">
        <v>4</v>
      </c>
      <c r="G29" s="41">
        <v>0</v>
      </c>
      <c r="H29" s="41">
        <v>0</v>
      </c>
      <c r="I29" s="41">
        <v>0</v>
      </c>
      <c r="J29" s="42">
        <v>0</v>
      </c>
      <c r="K29" s="42">
        <v>0</v>
      </c>
    </row>
    <row r="30" spans="1:11" ht="31.5" x14ac:dyDescent="0.25">
      <c r="A30" s="122"/>
      <c r="B30" s="122"/>
      <c r="C30" s="142"/>
      <c r="D30" s="58" t="s">
        <v>25</v>
      </c>
      <c r="E30" s="92">
        <f t="shared" si="13"/>
        <v>0</v>
      </c>
      <c r="F30" s="41"/>
      <c r="G30" s="41"/>
      <c r="H30" s="41"/>
      <c r="I30" s="41"/>
      <c r="J30" s="42"/>
      <c r="K30" s="42"/>
    </row>
    <row r="31" spans="1:11" ht="14.1" customHeight="1" x14ac:dyDescent="0.25">
      <c r="A31" s="122"/>
      <c r="B31" s="122"/>
      <c r="C31" s="142"/>
      <c r="D31" s="58" t="s">
        <v>26</v>
      </c>
      <c r="E31" s="92">
        <f t="shared" si="13"/>
        <v>0</v>
      </c>
      <c r="F31" s="41"/>
      <c r="G31" s="41"/>
      <c r="H31" s="41"/>
      <c r="I31" s="41"/>
      <c r="J31" s="42"/>
      <c r="K31" s="42"/>
    </row>
    <row r="32" spans="1:11" ht="31.5" x14ac:dyDescent="0.25">
      <c r="A32" s="122"/>
      <c r="B32" s="122"/>
      <c r="C32" s="142"/>
      <c r="D32" s="58" t="s">
        <v>94</v>
      </c>
      <c r="E32" s="92">
        <f t="shared" si="13"/>
        <v>0</v>
      </c>
      <c r="F32" s="41"/>
      <c r="G32" s="41"/>
      <c r="H32" s="41"/>
      <c r="I32" s="41"/>
      <c r="J32" s="42"/>
      <c r="K32" s="42"/>
    </row>
    <row r="33" spans="1:11" ht="47.25" x14ac:dyDescent="0.25">
      <c r="A33" s="122"/>
      <c r="B33" s="122"/>
      <c r="C33" s="142"/>
      <c r="D33" s="58" t="s">
        <v>95</v>
      </c>
      <c r="E33" s="92">
        <f t="shared" si="13"/>
        <v>0</v>
      </c>
      <c r="F33" s="41"/>
      <c r="G33" s="41"/>
      <c r="H33" s="41"/>
      <c r="I33" s="41"/>
      <c r="J33" s="42"/>
      <c r="K33" s="42"/>
    </row>
    <row r="34" spans="1:11" ht="15.75" x14ac:dyDescent="0.25">
      <c r="A34" s="122"/>
      <c r="B34" s="122"/>
      <c r="C34" s="142"/>
      <c r="D34" s="58" t="s">
        <v>4</v>
      </c>
      <c r="E34" s="92">
        <f t="shared" si="13"/>
        <v>0</v>
      </c>
      <c r="F34" s="41"/>
      <c r="G34" s="41"/>
      <c r="H34" s="41"/>
      <c r="I34" s="41"/>
      <c r="J34" s="42"/>
      <c r="K34" s="42"/>
    </row>
    <row r="35" spans="1:11" ht="13.5" customHeight="1" x14ac:dyDescent="0.25">
      <c r="A35" s="101" t="s">
        <v>22</v>
      </c>
      <c r="B35" s="101" t="s">
        <v>14</v>
      </c>
      <c r="C35" s="143" t="s">
        <v>24</v>
      </c>
      <c r="D35" s="27" t="s">
        <v>8</v>
      </c>
      <c r="E35" s="92">
        <f t="shared" si="13"/>
        <v>698</v>
      </c>
      <c r="F35" s="92">
        <f>F36+F42+F43</f>
        <v>108</v>
      </c>
      <c r="G35" s="92">
        <f t="shared" ref="G35:K35" si="14">G36+G42+G43</f>
        <v>118</v>
      </c>
      <c r="H35" s="92">
        <f t="shared" si="14"/>
        <v>118</v>
      </c>
      <c r="I35" s="92">
        <f t="shared" si="14"/>
        <v>118</v>
      </c>
      <c r="J35" s="92">
        <f t="shared" si="14"/>
        <v>118</v>
      </c>
      <c r="K35" s="92">
        <f t="shared" si="14"/>
        <v>118</v>
      </c>
    </row>
    <row r="36" spans="1:11" ht="63" x14ac:dyDescent="0.25">
      <c r="A36" s="102"/>
      <c r="B36" s="102"/>
      <c r="C36" s="144"/>
      <c r="D36" s="87" t="s">
        <v>33</v>
      </c>
      <c r="E36" s="92">
        <f t="shared" si="13"/>
        <v>698</v>
      </c>
      <c r="F36" s="92">
        <f>F38+F39+F40+F41</f>
        <v>108</v>
      </c>
      <c r="G36" s="92">
        <f t="shared" ref="G36:K36" si="15">G38+G39+G40+G41</f>
        <v>118</v>
      </c>
      <c r="H36" s="92">
        <f t="shared" si="15"/>
        <v>118</v>
      </c>
      <c r="I36" s="92">
        <f t="shared" si="15"/>
        <v>118</v>
      </c>
      <c r="J36" s="92">
        <f t="shared" si="15"/>
        <v>118</v>
      </c>
      <c r="K36" s="92">
        <f t="shared" si="15"/>
        <v>118</v>
      </c>
    </row>
    <row r="37" spans="1:11" ht="15.75" x14ac:dyDescent="0.25">
      <c r="A37" s="102"/>
      <c r="B37" s="102"/>
      <c r="C37" s="144"/>
      <c r="D37" s="88" t="s">
        <v>12</v>
      </c>
      <c r="E37" s="92"/>
      <c r="F37" s="41"/>
      <c r="G37" s="41"/>
      <c r="H37" s="41"/>
      <c r="I37" s="41"/>
      <c r="J37" s="42"/>
      <c r="K37" s="42"/>
    </row>
    <row r="38" spans="1:11" ht="78.75" x14ac:dyDescent="0.25">
      <c r="A38" s="102"/>
      <c r="B38" s="102"/>
      <c r="C38" s="144"/>
      <c r="D38" s="89" t="s">
        <v>96</v>
      </c>
      <c r="E38" s="92">
        <f>F38+G38+H38+I38+J38+K38</f>
        <v>698</v>
      </c>
      <c r="F38" s="41">
        <v>108</v>
      </c>
      <c r="G38" s="41">
        <v>118</v>
      </c>
      <c r="H38" s="41">
        <v>118</v>
      </c>
      <c r="I38" s="41">
        <v>118</v>
      </c>
      <c r="J38" s="42">
        <v>118</v>
      </c>
      <c r="K38" s="42">
        <v>118</v>
      </c>
    </row>
    <row r="39" spans="1:11" ht="31.5" x14ac:dyDescent="0.25">
      <c r="A39" s="102"/>
      <c r="B39" s="102"/>
      <c r="C39" s="144"/>
      <c r="D39" s="89" t="s">
        <v>25</v>
      </c>
      <c r="E39" s="92">
        <f t="shared" ref="E39:E43" si="16">F39+G39+H39+I39+J39+K39</f>
        <v>0</v>
      </c>
      <c r="F39" s="96"/>
      <c r="G39" s="96"/>
      <c r="H39" s="96"/>
      <c r="I39" s="96"/>
      <c r="J39" s="42"/>
      <c r="K39" s="42"/>
    </row>
    <row r="40" spans="1:11" ht="30" customHeight="1" x14ac:dyDescent="0.25">
      <c r="A40" s="102"/>
      <c r="B40" s="102"/>
      <c r="C40" s="144"/>
      <c r="D40" s="89" t="s">
        <v>26</v>
      </c>
      <c r="E40" s="92">
        <f t="shared" si="16"/>
        <v>0</v>
      </c>
      <c r="F40" s="41"/>
      <c r="G40" s="41"/>
      <c r="H40" s="41"/>
      <c r="I40" s="41"/>
      <c r="J40" s="42"/>
      <c r="K40" s="42"/>
    </row>
    <row r="41" spans="1:11" ht="31.5" x14ac:dyDescent="0.25">
      <c r="A41" s="102"/>
      <c r="B41" s="102"/>
      <c r="C41" s="144"/>
      <c r="D41" s="89" t="s">
        <v>94</v>
      </c>
      <c r="E41" s="92">
        <f t="shared" si="16"/>
        <v>0</v>
      </c>
      <c r="F41" s="41"/>
      <c r="G41" s="41"/>
      <c r="H41" s="41"/>
      <c r="I41" s="41"/>
      <c r="J41" s="42"/>
      <c r="K41" s="42"/>
    </row>
    <row r="42" spans="1:11" ht="51" customHeight="1" x14ac:dyDescent="0.25">
      <c r="A42" s="102"/>
      <c r="B42" s="102"/>
      <c r="C42" s="144"/>
      <c r="D42" s="89" t="s">
        <v>95</v>
      </c>
      <c r="E42" s="92">
        <f t="shared" si="16"/>
        <v>0</v>
      </c>
      <c r="F42" s="41"/>
      <c r="G42" s="41"/>
      <c r="H42" s="41"/>
      <c r="I42" s="41"/>
      <c r="J42" s="42"/>
      <c r="K42" s="42"/>
    </row>
    <row r="43" spans="1:11" ht="15.75" x14ac:dyDescent="0.25">
      <c r="A43" s="103"/>
      <c r="B43" s="103"/>
      <c r="C43" s="145"/>
      <c r="D43" s="89" t="s">
        <v>4</v>
      </c>
      <c r="E43" s="92">
        <f t="shared" si="16"/>
        <v>0</v>
      </c>
      <c r="F43" s="41"/>
      <c r="G43" s="41"/>
      <c r="H43" s="41"/>
      <c r="I43" s="41"/>
      <c r="J43" s="42"/>
      <c r="K43" s="42"/>
    </row>
    <row r="44" spans="1:11" x14ac:dyDescent="0.25">
      <c r="C44" s="1"/>
      <c r="F44" s="2"/>
      <c r="G44" s="2"/>
      <c r="H44" s="2"/>
      <c r="I44" s="4"/>
      <c r="J44" s="2"/>
      <c r="K44" s="3"/>
    </row>
    <row r="45" spans="1:11" x14ac:dyDescent="0.25">
      <c r="F45" s="2"/>
      <c r="G45" s="2"/>
      <c r="H45" s="2"/>
      <c r="I45" s="4"/>
      <c r="J45" s="2"/>
      <c r="K45" s="2"/>
    </row>
    <row r="46" spans="1:11" x14ac:dyDescent="0.25">
      <c r="F46" s="2"/>
      <c r="G46" s="2"/>
      <c r="H46" s="2"/>
      <c r="I46" s="4"/>
      <c r="J46" s="2"/>
      <c r="K46" s="2"/>
    </row>
  </sheetData>
  <mergeCells count="19">
    <mergeCell ref="H1:K1"/>
    <mergeCell ref="A8:A16"/>
    <mergeCell ref="A2:K2"/>
    <mergeCell ref="C8:C16"/>
    <mergeCell ref="C5:C7"/>
    <mergeCell ref="B8:B16"/>
    <mergeCell ref="A5:B6"/>
    <mergeCell ref="E5:K5"/>
    <mergeCell ref="E6:E7"/>
    <mergeCell ref="D5:D7"/>
    <mergeCell ref="B35:B43"/>
    <mergeCell ref="A35:A43"/>
    <mergeCell ref="C17:C25"/>
    <mergeCell ref="B17:B25"/>
    <mergeCell ref="A17:A25"/>
    <mergeCell ref="C26:C34"/>
    <mergeCell ref="B26:B34"/>
    <mergeCell ref="A26:A34"/>
    <mergeCell ref="C35:C43"/>
  </mergeCells>
  <phoneticPr fontId="3" type="noConversion"/>
  <pageMargins left="0.59055118110236227" right="0.59055118110236227" top="0.6692913385826772" bottom="0.86614173228346458" header="0.31496062992125984" footer="0.23622047244094491"/>
  <pageSetup paperSize="9" scale="79" fitToHeight="3" orientation="landscape" r:id="rId1"/>
  <headerFooter>
    <oddFooter>&amp;C&amp;P</oddFoot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5</vt:lpstr>
      <vt:lpstr>6</vt:lpstr>
      <vt:lpstr>'5'!Заголовки_для_печати</vt:lpstr>
      <vt:lpstr>'6'!Заголовки_для_печати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2023-03-16T04:46:44Z</cp:lastPrinted>
  <dcterms:created xsi:type="dcterms:W3CDTF">2006-09-28T05:33:49Z</dcterms:created>
  <dcterms:modified xsi:type="dcterms:W3CDTF">2025-02-11T04:34:46Z</dcterms:modified>
</cp:coreProperties>
</file>