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P49" i="1" l="1"/>
  <c r="M49" i="1"/>
  <c r="M53" i="1"/>
  <c r="M72" i="1"/>
  <c r="P53" i="1" l="1"/>
  <c r="P72" i="1"/>
  <c r="J53" i="1"/>
  <c r="J72" i="1"/>
  <c r="R75" i="1" l="1"/>
  <c r="R73" i="1"/>
  <c r="Q72" i="1"/>
  <c r="O73" i="1"/>
  <c r="O75" i="1"/>
  <c r="N72" i="1"/>
  <c r="L73" i="1"/>
  <c r="K72" i="1"/>
  <c r="Q66" i="1"/>
  <c r="N66" i="1"/>
  <c r="K66" i="1"/>
  <c r="R65" i="1"/>
  <c r="R59" i="1"/>
  <c r="Q53" i="1"/>
  <c r="O59" i="1"/>
  <c r="N53" i="1"/>
  <c r="K53" i="1"/>
  <c r="L61" i="1"/>
  <c r="O11" i="1" l="1"/>
  <c r="O12" i="1"/>
  <c r="P10" i="1"/>
  <c r="M10" i="1"/>
  <c r="J10" i="1"/>
  <c r="L81" i="1" l="1"/>
  <c r="L59" i="1"/>
  <c r="R81" i="1" l="1"/>
  <c r="O81" i="1"/>
  <c r="O61" i="1" l="1"/>
  <c r="R76" i="1"/>
  <c r="O76" i="1"/>
  <c r="L72" i="1"/>
  <c r="L57" i="1"/>
  <c r="R74" i="1" l="1"/>
  <c r="R72" i="1" s="1"/>
  <c r="O74" i="1"/>
  <c r="O72" i="1" s="1"/>
  <c r="L76" i="1"/>
  <c r="L75" i="1"/>
  <c r="L74" i="1"/>
  <c r="Q49" i="1"/>
  <c r="Q48" i="1" s="1"/>
  <c r="N49" i="1"/>
  <c r="N48" i="1" s="1"/>
  <c r="K49" i="1"/>
  <c r="K48" i="1" s="1"/>
  <c r="L63" i="1" l="1"/>
  <c r="L56" i="1"/>
  <c r="Q77" i="1" l="1"/>
  <c r="N77" i="1"/>
  <c r="R71" i="1"/>
  <c r="R70" i="1"/>
  <c r="R69" i="1"/>
  <c r="R68" i="1"/>
  <c r="R67" i="1"/>
  <c r="R62" i="1"/>
  <c r="R61" i="1"/>
  <c r="R60" i="1"/>
  <c r="R58" i="1"/>
  <c r="R53" i="1" s="1"/>
  <c r="R52" i="1"/>
  <c r="R51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O66" i="1"/>
  <c r="O65" i="1"/>
  <c r="O62" i="1"/>
  <c r="O60" i="1"/>
  <c r="O52" i="1"/>
  <c r="O51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K77" i="1"/>
  <c r="K80" i="1" s="1"/>
  <c r="L62" i="1"/>
  <c r="L58" i="1"/>
  <c r="O53" i="1" l="1"/>
  <c r="L71" i="1"/>
  <c r="L70" i="1"/>
  <c r="L69" i="1"/>
  <c r="L68" i="1"/>
  <c r="L67" i="1"/>
  <c r="L65" i="1"/>
  <c r="L64" i="1"/>
  <c r="L60" i="1"/>
  <c r="L55" i="1"/>
  <c r="L52" i="1"/>
  <c r="L51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54" i="1"/>
  <c r="L66" i="1" l="1"/>
  <c r="L53" i="1"/>
  <c r="P66" i="1"/>
  <c r="R66" i="1" s="1"/>
  <c r="M66" i="1"/>
  <c r="J66" i="1"/>
  <c r="P50" i="1" l="1"/>
  <c r="R50" i="1" s="1"/>
  <c r="M50" i="1"/>
  <c r="O50" i="1" s="1"/>
  <c r="J50" i="1"/>
  <c r="L50" i="1" l="1"/>
  <c r="J49" i="1"/>
  <c r="J48" i="1" s="1"/>
  <c r="M48" i="1"/>
  <c r="R49" i="1" l="1"/>
  <c r="R48" i="1" s="1"/>
  <c r="P48" i="1"/>
  <c r="O49" i="1"/>
  <c r="O48" i="1" s="1"/>
  <c r="L49" i="1"/>
  <c r="L48" i="1" s="1"/>
  <c r="M77" i="1"/>
  <c r="O10" i="1"/>
  <c r="P77" i="1"/>
  <c r="P80" i="1" s="1"/>
  <c r="R10" i="1"/>
  <c r="J77" i="1"/>
  <c r="L10" i="1"/>
  <c r="E9" i="1"/>
  <c r="P79" i="1" s="1"/>
  <c r="F9" i="1"/>
  <c r="O77" i="1" l="1"/>
  <c r="O80" i="1" s="1"/>
  <c r="M80" i="1"/>
  <c r="R77" i="1"/>
  <c r="R80" i="1" s="1"/>
  <c r="J80" i="1"/>
  <c r="L80" i="1" s="1"/>
  <c r="L77" i="1"/>
  <c r="P78" i="1"/>
</calcChain>
</file>

<file path=xl/sharedStrings.xml><?xml version="1.0" encoding="utf-8"?>
<sst xmlns="http://schemas.openxmlformats.org/spreadsheetml/2006/main" count="356" uniqueCount="227">
  <si>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</si>
  <si>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</si>
  <si>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</si>
  <si>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</si>
  <si>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</si>
  <si>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</si>
  <si>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</si>
  <si>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</si>
  <si>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</si>
  <si>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</si>
  <si>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</si>
  <si>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</si>
  <si>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</si>
  <si>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</si>
  <si>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</si>
  <si>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</si>
  <si>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</si>
  <si>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</si>
  <si>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</si>
  <si>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</si>
  <si>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</si>
  <si>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</si>
  <si>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</si>
  <si>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</si>
  <si>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</si>
  <si>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</si>
  <si>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</si>
  <si>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</si>
  <si>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</si>
  <si>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</si>
  <si>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</si>
  <si>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</si>
  <si>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</si>
  <si>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</si>
  <si>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</si>
  <si>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</si>
  <si>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</si>
  <si>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</si>
  <si>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</si>
  <si>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</si>
  <si>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</si>
  <si>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</si>
  <si>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</si>
  <si>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</si>
  <si>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</si>
  <si>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</si>
  <si>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</si>
  <si>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</si>
  <si>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</si>
  <si>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</si>
  <si>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</si>
  <si>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</si>
  <si>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</si>
  <si>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</si>
  <si>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</si>
  <si>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</si>
  <si>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</si>
  <si>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</si>
  <si>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</si>
  <si>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</si>
  <si>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</si>
  <si>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</si>
  <si>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</si>
  <si>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</si>
  <si>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</si>
  <si>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</si>
  <si>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</si>
  <si>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</si>
  <si>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</si>
  <si>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</si>
  <si>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</si>
  <si>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</si>
  <si>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</si>
  <si>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</si>
  <si>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</si>
  <si>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</si>
  <si>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</si>
  <si>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</si>
  <si>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</si>
  <si>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</si>
  <si>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</si>
  <si>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</si>
  <si>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</si>
  <si>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</si>
  <si>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</si>
  <si>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</si>
  <si>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</si>
  <si>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</si>
  <si>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</si>
  <si>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</si>
  <si>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</si>
  <si>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</si>
  <si>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</si>
  <si>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</si>
  <si>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</si>
  <si>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</si>
  <si>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</si>
  <si>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</si>
  <si>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</si>
  <si>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</si>
  <si>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</si>
  <si>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</si>
  <si>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</si>
  <si>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</si>
  <si>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</si>
  <si>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</si>
  <si>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</si>
  <si>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</si>
  <si>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</si>
  <si>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</si>
  <si>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</si>
  <si>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</si>
  <si>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</si>
  <si>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</si>
  <si>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</si>
  <si>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</si>
  <si>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</si>
  <si>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</si>
  <si>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</si>
  <si>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</si>
  <si>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20220077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</si>
  <si>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</si>
  <si>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</si>
  <si>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</si>
  <si>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</si>
  <si>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</si>
  <si>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</si>
  <si>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</si>
  <si>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</si>
  <si>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</si>
  <si>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</si>
  <si>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</si>
  <si>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</si>
  <si>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</si>
  <si>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</si>
  <si>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</si>
  <si>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</si>
  <si>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</si>
  <si>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</si>
  <si>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</si>
  <si>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</si>
  <si>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</si>
  <si>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</si>
  <si>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</si>
  <si>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</si>
  <si>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</si>
  <si>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</si>
  <si>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</si>
  <si>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</si>
  <si>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</si>
  <si>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</si>
  <si>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</si>
  <si>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</si>
  <si>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</si>
  <si>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</si>
  <si>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</si>
  <si>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</si>
  <si>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</si>
  <si>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</si>
  <si>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тыс. руб.</t>
  </si>
  <si>
    <t>Сумма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</si>
  <si>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</si>
  <si>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</si>
  <si>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</si>
  <si>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</si>
  <si>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</si>
  <si>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</si>
  <si>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</si>
  <si>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</si>
  <si>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</si>
  <si>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</si>
  <si>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</si>
  <si>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</si>
  <si>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</si>
  <si>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</si>
  <si>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</si>
  <si>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</si>
  <si>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</si>
  <si>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</si>
  <si>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</si>
  <si>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</si>
  <si>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</si>
  <si>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</si>
  <si>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2 02 25304 14 0000 150</t>
  </si>
  <si>
    <t>2 02 25555 14 0000 150</t>
  </si>
  <si>
    <t xml:space="preserve"> 2 02 29999 14 0000 150</t>
  </si>
  <si>
    <t>1 05 01000 01 0000 110</t>
  </si>
  <si>
    <t>2 02 20000 14 0000 150</t>
  </si>
  <si>
    <t>2 02 25467 14 0000 150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</si>
  <si>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</si>
  <si>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</si>
  <si>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</si>
  <si>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</si>
  <si>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</si>
  <si>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Налог, взымаемый в связи с применением патентной системы налогообложения, зачисляемый в бюджеты мунципальных округов</t>
  </si>
  <si>
    <t>2025 год план</t>
  </si>
  <si>
    <t>изменения (+/-)</t>
  </si>
  <si>
    <t>2024 год с изменениями</t>
  </si>
  <si>
    <t>2025 год с изменениями</t>
  </si>
  <si>
    <t xml:space="preserve"> 2 02 25098 14 0000 150</t>
  </si>
  <si>
    <t>2 02 25130 140000 150</t>
  </si>
  <si>
    <t>Субсидии бюджетам муниципальных округов на развитие сети учреждений культурно-досугового типа</t>
  </si>
  <si>
    <t>2 02 20302 14 0000 150</t>
  </si>
  <si>
    <t xml:space="preserve">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строительства,за счет средств, поступивших от государственной корпорации - Фонда содействия реформированию жилищно-коммунального хозяйства</t>
  </si>
  <si>
    <t>2 02 25511 14 0000 150</t>
  </si>
  <si>
    <t xml:space="preserve"> Субсидии бюджетам муниципальных округов на проведение комплексных кадастровых работ</t>
  </si>
  <si>
    <t>Иные межбюджетные трасферты муниципальным округам</t>
  </si>
  <si>
    <t>2 02 45303 14 0000 150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</si>
  <si>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</si>
  <si>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</si>
  <si>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</si>
  <si>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2 02 49999 14 0000 150</t>
  </si>
  <si>
    <t>Прочие межбюджетные трансферты, передаваемые бюджетам муниципальных округов</t>
  </si>
  <si>
    <t>2 02 40000 00 0000 150</t>
  </si>
  <si>
    <t>2 02 20303 14 0000 150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</si>
  <si>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</si>
  <si>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2 02 25190 140000 150</t>
  </si>
  <si>
    <t xml:space="preserve">Субсидии бюджетам муниципальных округов на реализацию мероприятий по модернизации библиотек в части комплектования книжных фондов библиотек муниципальных образований                                                            </t>
  </si>
  <si>
    <t>Анализ изменений  доходов бюджета  муниципального  образования "Муниципальный округ Якшур-Бодьиский район Удмуртской Республики" на 2024 год и плановый период 2025 и 2026 годов</t>
  </si>
  <si>
    <t>2024 год      план</t>
  </si>
  <si>
    <t>2026 год план</t>
  </si>
  <si>
    <t>2026 год с изменениями</t>
  </si>
  <si>
    <t>2 02 20077 14 0000 150</t>
  </si>
  <si>
    <t>2 02 25519 14  0000 150</t>
  </si>
  <si>
    <t xml:space="preserve"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</t>
  </si>
  <si>
    <t>Субсидии бюджетам муниципальных округов на капитальные вложения в объекты муниципальной собственности</t>
  </si>
  <si>
    <t>Субсидии бюджетам муниципальных округов на оказание государственной поддержки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</si>
</sst>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</cellStyleXfs>
  <cellXfs count="138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vertical="top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>
      <alignment horizontal="left"/>
    </xf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7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15" fillId="0" borderId="2" xfId="0" applyNumberFormat="1" applyFont="1" applyBorder="1"/>
    <xf numFmtId="166" fontId="2" fillId="0" borderId="6" xfId="0" applyNumberFormat="1" applyFont="1" applyBorder="1" applyAlignment="1">
      <alignment wrapText="1"/>
    </xf>
    <xf numFmtId="166" fontId="13" fillId="0" borderId="2" xfId="0" applyNumberFormat="1" applyFont="1" applyBorder="1"/>
    <xf numFmtId="165" fontId="13" fillId="0" borderId="6" xfId="0" applyNumberFormat="1" applyFont="1" applyBorder="1"/>
    <xf numFmtId="165" fontId="13" fillId="0" borderId="2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15" fillId="0" borderId="2" xfId="0" applyNumberFormat="1" applyFont="1" applyBorder="1"/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13" fillId="0" borderId="2" xfId="0" applyNumberFormat="1" applyFont="1" applyBorder="1" applyAlignment="1">
      <alignment horizontal="right" wrapText="1"/>
    </xf>
    <xf numFmtId="167" fontId="15" fillId="0" borderId="2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3" fillId="0" borderId="5" xfId="0" applyNumberFormat="1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7" fontId="17" fillId="0" borderId="6" xfId="1" applyNumberFormat="1" applyFont="1" applyBorder="1" applyAlignment="1" applyProtection="1">
      <alignment horizontal="right" vertical="center" wrapText="1"/>
    </xf>
    <xf numFmtId="0" fontId="17" fillId="0" borderId="2" xfId="1" applyNumberFormat="1" applyFont="1" applyBorder="1" applyAlignment="1" applyProtection="1">
      <alignment vertical="center" wrapText="1"/>
    </xf>
    <xf numFmtId="167" fontId="6" fillId="0" borderId="2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165" fontId="15" fillId="0" borderId="6" xfId="0" applyNumberFormat="1" applyFont="1" applyBorder="1"/>
    <xf numFmtId="165" fontId="13" fillId="0" borderId="2" xfId="0" applyNumberFormat="1" applyFont="1" applyBorder="1" applyAlignment="1"/>
    <xf numFmtId="0" fontId="0" fillId="0" borderId="0" xfId="0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1" xfId="0" applyFont="1" applyBorder="1" applyAlignment="1">
      <alignment wrapText="1"/>
    </xf>
    <xf numFmtId="167" fontId="15" fillId="0" borderId="6" xfId="0" applyNumberFormat="1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shrinkToFit="1"/>
    </xf>
    <xf numFmtId="0" fontId="2" fillId="0" borderId="7" xfId="0" applyFont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5" fillId="0" borderId="6" xfId="0" quotePrefix="1" applyNumberFormat="1" applyFont="1" applyFill="1" applyBorder="1" applyAlignment="1">
      <alignment wrapText="1"/>
    </xf>
    <xf numFmtId="4" fontId="6" fillId="0" borderId="6" xfId="0" quotePrefix="1" applyNumberFormat="1" applyFont="1" applyFill="1" applyBorder="1" applyAlignment="1">
      <alignment wrapText="1"/>
    </xf>
    <xf numFmtId="4" fontId="6" fillId="0" borderId="6" xfId="0" applyNumberFormat="1" applyFont="1" applyFill="1" applyBorder="1" applyAlignment="1">
      <alignment shrinkToFit="1"/>
    </xf>
    <xf numFmtId="166" fontId="15" fillId="0" borderId="6" xfId="0" applyNumberFormat="1" applyFont="1" applyBorder="1"/>
    <xf numFmtId="166" fontId="13" fillId="0" borderId="6" xfId="0" applyNumberFormat="1" applyFont="1" applyBorder="1"/>
    <xf numFmtId="167" fontId="15" fillId="0" borderId="6" xfId="0" applyNumberFormat="1" applyFont="1" applyBorder="1" applyAlignment="1">
      <alignment horizontal="right" wrapText="1"/>
    </xf>
    <xf numFmtId="167" fontId="13" fillId="0" borderId="6" xfId="0" applyNumberFormat="1" applyFont="1" applyBorder="1" applyAlignment="1">
      <alignment horizontal="right" wrapText="1"/>
    </xf>
    <xf numFmtId="165" fontId="13" fillId="0" borderId="6" xfId="0" applyNumberFormat="1" applyFont="1" applyBorder="1" applyAlignment="1"/>
    <xf numFmtId="167" fontId="7" fillId="0" borderId="9" xfId="0" applyNumberFormat="1" applyFont="1" applyBorder="1" applyAlignment="1">
      <alignment horizontal="right" wrapText="1" shrinkToFit="1"/>
    </xf>
    <xf numFmtId="0" fontId="5" fillId="0" borderId="2" xfId="0" applyFont="1" applyBorder="1" applyAlignment="1">
      <alignment wrapText="1"/>
    </xf>
    <xf numFmtId="166" fontId="6" fillId="0" borderId="2" xfId="0" applyNumberFormat="1" applyFont="1" applyBorder="1" applyAlignment="1">
      <alignment wrapText="1"/>
    </xf>
    <xf numFmtId="167" fontId="7" fillId="0" borderId="2" xfId="0" applyNumberFormat="1" applyFont="1" applyBorder="1" applyAlignment="1">
      <alignment horizontal="right" wrapText="1" shrinkToFit="1"/>
    </xf>
    <xf numFmtId="167" fontId="2" fillId="0" borderId="6" xfId="0" applyNumberFormat="1" applyFont="1" applyBorder="1" applyAlignment="1">
      <alignment horizontal="right" vertical="center" wrapText="1"/>
    </xf>
    <xf numFmtId="167" fontId="6" fillId="0" borderId="6" xfId="0" applyNumberFormat="1" applyFont="1" applyBorder="1" applyAlignment="1">
      <alignment horizontal="right" vertical="center" wrapText="1"/>
    </xf>
    <xf numFmtId="0" fontId="4" fillId="0" borderId="2" xfId="0" quotePrefix="1" applyFont="1" applyBorder="1" applyAlignment="1">
      <alignment wrapText="1"/>
    </xf>
    <xf numFmtId="164" fontId="4" fillId="0" borderId="2" xfId="0" applyNumberFormat="1" applyFont="1" applyBorder="1" applyAlignment="1">
      <alignment wrapText="1"/>
    </xf>
    <xf numFmtId="167" fontId="4" fillId="0" borderId="5" xfId="0" applyNumberFormat="1" applyFont="1" applyBorder="1" applyAlignment="1">
      <alignment horizontal="right" wrapText="1"/>
    </xf>
    <xf numFmtId="167" fontId="3" fillId="0" borderId="10" xfId="0" applyNumberFormat="1" applyFont="1" applyBorder="1" applyAlignment="1">
      <alignment horizontal="right" wrapText="1"/>
    </xf>
    <xf numFmtId="167" fontId="4" fillId="0" borderId="10" xfId="0" applyNumberFormat="1" applyFont="1" applyBorder="1" applyAlignment="1">
      <alignment horizontal="right" wrapText="1"/>
    </xf>
    <xf numFmtId="167" fontId="7" fillId="0" borderId="11" xfId="0" applyNumberFormat="1" applyFont="1" applyBorder="1" applyAlignment="1">
      <alignment horizontal="right" wrapText="1" shrinkToFit="1"/>
    </xf>
    <xf numFmtId="0" fontId="18" fillId="0" borderId="2" xfId="0" applyFont="1" applyBorder="1"/>
    <xf numFmtId="167" fontId="6" fillId="0" borderId="2" xfId="0" applyNumberFormat="1" applyFont="1" applyBorder="1" applyAlignment="1">
      <alignment horizontal="right" vertical="center" wrapText="1"/>
    </xf>
    <xf numFmtId="167" fontId="2" fillId="0" borderId="2" xfId="0" applyNumberFormat="1" applyFont="1" applyBorder="1" applyAlignment="1">
      <alignment horizontal="right" vertical="center" wrapText="1"/>
    </xf>
    <xf numFmtId="49" fontId="14" fillId="0" borderId="2" xfId="2" applyNumberFormat="1" applyFont="1" applyBorder="1" applyAlignment="1" applyProtection="1">
      <alignment vertical="center"/>
    </xf>
    <xf numFmtId="165" fontId="6" fillId="0" borderId="6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 shrinkToFit="1"/>
    </xf>
    <xf numFmtId="49" fontId="17" fillId="0" borderId="2" xfId="2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167" fontId="2" fillId="0" borderId="2" xfId="0" applyNumberFormat="1" applyFont="1" applyFill="1" applyBorder="1" applyAlignment="1">
      <alignment horizontal="right" vertical="center" wrapText="1"/>
    </xf>
    <xf numFmtId="165" fontId="13" fillId="0" borderId="2" xfId="0" applyNumberFormat="1" applyFont="1" applyFill="1" applyBorder="1" applyAlignment="1">
      <alignment vertical="center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1"/>
  <sheetViews>
    <sheetView tabSelected="1" showWhiteSpace="0" topLeftCell="H70" workbookViewId="0">
      <selection activeCell="T75" sqref="T75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32.7109375" style="31" customWidth="1"/>
    <col min="10" max="10" width="14.28515625" style="31" customWidth="1"/>
    <col min="11" max="11" width="11.140625" style="31" customWidth="1"/>
    <col min="12" max="12" width="12.28515625" style="31" customWidth="1"/>
    <col min="13" max="13" width="13" style="31" customWidth="1"/>
    <col min="14" max="14" width="11.42578125" style="31" customWidth="1"/>
    <col min="15" max="15" width="12.7109375" style="31" customWidth="1"/>
    <col min="16" max="16" width="14.42578125" style="34" customWidth="1"/>
    <col min="17" max="17" width="11.140625" style="34" customWidth="1"/>
    <col min="18" max="18" width="12.28515625" customWidth="1"/>
    <col min="20" max="20" width="14.7109375" customWidth="1"/>
  </cols>
  <sheetData>
    <row r="1" spans="1:18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29"/>
      <c r="M1" s="29"/>
      <c r="N1" s="29"/>
      <c r="O1" s="29"/>
      <c r="P1" s="32"/>
      <c r="Q1" s="97"/>
    </row>
    <row r="2" spans="1:18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0"/>
      <c r="M2" s="30"/>
      <c r="N2" s="30"/>
      <c r="O2" s="30"/>
      <c r="P2" s="33"/>
      <c r="Q2" s="33"/>
    </row>
    <row r="3" spans="1:18" ht="46.5" customHeight="1" x14ac:dyDescent="0.25">
      <c r="A3" s="9"/>
      <c r="B3" s="9"/>
      <c r="C3" s="9"/>
      <c r="D3" s="9"/>
      <c r="H3" s="131" t="s">
        <v>218</v>
      </c>
      <c r="I3" s="132"/>
      <c r="J3" s="132"/>
      <c r="K3" s="132"/>
      <c r="L3" s="132"/>
      <c r="M3" s="132"/>
      <c r="N3" s="132"/>
      <c r="O3" s="132"/>
      <c r="P3" s="132"/>
      <c r="Q3" s="92"/>
    </row>
    <row r="4" spans="1:18" ht="32.25" customHeight="1" x14ac:dyDescent="0.25">
      <c r="E4" s="10"/>
      <c r="F4" s="10"/>
      <c r="G4" s="10"/>
      <c r="P4" s="55" t="s">
        <v>159</v>
      </c>
      <c r="Q4" s="55"/>
    </row>
    <row r="5" spans="1:18" s="13" customFormat="1" ht="12.75" customHeight="1" x14ac:dyDescent="0.25">
      <c r="A5" s="11" t="s">
        <v>0</v>
      </c>
      <c r="B5" s="11"/>
      <c r="C5" s="11"/>
      <c r="D5" s="11"/>
      <c r="E5" s="12"/>
      <c r="F5" s="12"/>
      <c r="G5" s="12"/>
      <c r="H5" s="133" t="s">
        <v>0</v>
      </c>
      <c r="I5" s="134" t="s">
        <v>1</v>
      </c>
      <c r="J5" s="135" t="s">
        <v>160</v>
      </c>
      <c r="K5" s="135"/>
      <c r="L5" s="135"/>
      <c r="M5" s="136"/>
      <c r="N5" s="136"/>
      <c r="O5" s="136"/>
      <c r="P5" s="136"/>
      <c r="Q5" s="137"/>
      <c r="R5" s="137"/>
    </row>
    <row r="6" spans="1:18" s="15" customFormat="1" ht="36.75" customHeight="1" x14ac:dyDescent="0.2">
      <c r="A6" s="11"/>
      <c r="B6" s="11"/>
      <c r="C6" s="11"/>
      <c r="D6" s="11"/>
      <c r="E6" s="14"/>
      <c r="F6" s="14"/>
      <c r="G6" s="14"/>
      <c r="H6" s="133"/>
      <c r="I6" s="134"/>
      <c r="J6" s="98" t="s">
        <v>219</v>
      </c>
      <c r="K6" s="98" t="s">
        <v>196</v>
      </c>
      <c r="L6" s="98" t="s">
        <v>197</v>
      </c>
      <c r="M6" s="98" t="s">
        <v>195</v>
      </c>
      <c r="N6" s="98" t="s">
        <v>196</v>
      </c>
      <c r="O6" s="98" t="s">
        <v>198</v>
      </c>
      <c r="P6" s="99" t="s">
        <v>220</v>
      </c>
      <c r="Q6" s="98" t="s">
        <v>196</v>
      </c>
      <c r="R6" s="98" t="s">
        <v>221</v>
      </c>
    </row>
    <row r="7" spans="1:18" s="18" customFormat="1" ht="56.25" hidden="1" customHeight="1" x14ac:dyDescent="0.25">
      <c r="A7" s="16" t="s">
        <v>2</v>
      </c>
      <c r="B7" s="16" t="s">
        <v>3</v>
      </c>
      <c r="C7" s="16" t="s">
        <v>4</v>
      </c>
      <c r="D7" s="16" t="s">
        <v>5</v>
      </c>
      <c r="E7" s="17" t="s">
        <v>6</v>
      </c>
      <c r="F7" s="17" t="s">
        <v>7</v>
      </c>
      <c r="G7" s="17" t="s">
        <v>8</v>
      </c>
      <c r="H7" s="36" t="s">
        <v>9</v>
      </c>
      <c r="I7" s="37" t="s">
        <v>10</v>
      </c>
      <c r="J7" s="37"/>
      <c r="K7" s="37"/>
      <c r="L7" s="37"/>
      <c r="M7" s="37"/>
      <c r="N7" s="37"/>
      <c r="O7" s="37"/>
      <c r="P7" s="100" t="s">
        <v>11</v>
      </c>
      <c r="Q7" s="38"/>
      <c r="R7" s="109"/>
    </row>
    <row r="8" spans="1:18" s="21" customFormat="1" ht="181.5" hidden="1" customHeight="1" x14ac:dyDescent="0.25">
      <c r="A8" s="19" t="s">
        <v>12</v>
      </c>
      <c r="B8" s="19" t="s">
        <v>13</v>
      </c>
      <c r="C8" s="19" t="s">
        <v>14</v>
      </c>
      <c r="D8" s="19" t="s">
        <v>15</v>
      </c>
      <c r="E8" s="20" t="s">
        <v>16</v>
      </c>
      <c r="F8" s="20" t="s">
        <v>17</v>
      </c>
      <c r="G8" s="20" t="s">
        <v>18</v>
      </c>
      <c r="H8" s="39" t="s">
        <v>19</v>
      </c>
      <c r="I8" s="40" t="s">
        <v>20</v>
      </c>
      <c r="J8" s="40"/>
      <c r="K8" s="40"/>
      <c r="L8" s="114"/>
      <c r="M8" s="40"/>
      <c r="N8" s="114"/>
      <c r="O8" s="40"/>
      <c r="P8" s="101" t="s">
        <v>21</v>
      </c>
      <c r="Q8" s="41"/>
      <c r="R8" s="93"/>
    </row>
    <row r="9" spans="1:18" s="24" customFormat="1" ht="17.25" hidden="1" customHeight="1" x14ac:dyDescent="0.25">
      <c r="A9" s="22" t="s">
        <v>22</v>
      </c>
      <c r="B9" s="22" t="s">
        <v>23</v>
      </c>
      <c r="C9" s="22" t="s">
        <v>24</v>
      </c>
      <c r="D9" s="22" t="s">
        <v>25</v>
      </c>
      <c r="E9" s="23">
        <f>726338.7-0.7</f>
        <v>726338</v>
      </c>
      <c r="F9" s="23">
        <f>725605.8-0.7</f>
        <v>725605.10000000009</v>
      </c>
      <c r="G9" s="23">
        <v>65753.899999999994</v>
      </c>
      <c r="H9" s="42" t="s">
        <v>26</v>
      </c>
      <c r="I9" s="43"/>
      <c r="J9" s="43"/>
      <c r="K9" s="43"/>
      <c r="L9" s="115"/>
      <c r="M9" s="43"/>
      <c r="N9" s="115"/>
      <c r="O9" s="43"/>
      <c r="P9" s="102">
        <v>726338</v>
      </c>
      <c r="Q9" s="44"/>
      <c r="R9" s="50"/>
    </row>
    <row r="10" spans="1:18" s="24" customFormat="1" ht="25.5" x14ac:dyDescent="0.2">
      <c r="A10" s="22" t="s">
        <v>27</v>
      </c>
      <c r="B10" s="22" t="s">
        <v>23</v>
      </c>
      <c r="C10" s="22" t="s">
        <v>24</v>
      </c>
      <c r="D10" s="22" t="s">
        <v>25</v>
      </c>
      <c r="E10" s="23">
        <v>0</v>
      </c>
      <c r="F10" s="23"/>
      <c r="G10" s="23"/>
      <c r="H10" s="51" t="s">
        <v>28</v>
      </c>
      <c r="I10" s="45" t="s">
        <v>29</v>
      </c>
      <c r="J10" s="62">
        <f>J11+J13+J15+J19+J23+J25+J28+J34+J40+J42+J46</f>
        <v>399755.7</v>
      </c>
      <c r="K10" s="124">
        <v>885</v>
      </c>
      <c r="L10" s="72">
        <f t="shared" ref="L10:L52" si="0">J10+K10</f>
        <v>400640.7</v>
      </c>
      <c r="M10" s="62">
        <f>M11+M13+M15+M19+M23+M25+M28+M34+M40+M42+M46</f>
        <v>410938.89999999997</v>
      </c>
      <c r="N10" s="64"/>
      <c r="O10" s="72">
        <f t="shared" ref="O10:O70" si="1">M10+N10</f>
        <v>410938.89999999997</v>
      </c>
      <c r="P10" s="62">
        <f>P11+P13+P15+P19+P23+P25+P28+P34+P40+P42+P46</f>
        <v>434835.7</v>
      </c>
      <c r="Q10" s="110"/>
      <c r="R10" s="87">
        <f t="shared" ref="R10:R70" si="2">P10+Q10</f>
        <v>434835.7</v>
      </c>
    </row>
    <row r="11" spans="1:18" s="24" customFormat="1" ht="14.25" x14ac:dyDescent="0.2">
      <c r="A11" s="22" t="s">
        <v>30</v>
      </c>
      <c r="B11" s="22" t="s">
        <v>23</v>
      </c>
      <c r="C11" s="22" t="s">
        <v>24</v>
      </c>
      <c r="D11" s="22" t="s">
        <v>25</v>
      </c>
      <c r="E11" s="23">
        <v>0</v>
      </c>
      <c r="F11" s="23"/>
      <c r="G11" s="23"/>
      <c r="H11" s="51" t="s">
        <v>31</v>
      </c>
      <c r="I11" s="45" t="s">
        <v>32</v>
      </c>
      <c r="J11" s="62">
        <v>273160</v>
      </c>
      <c r="K11" s="62"/>
      <c r="L11" s="73">
        <f t="shared" si="0"/>
        <v>273160</v>
      </c>
      <c r="M11" s="63">
        <v>284086</v>
      </c>
      <c r="N11" s="65"/>
      <c r="O11" s="73">
        <f t="shared" si="1"/>
        <v>284086</v>
      </c>
      <c r="P11" s="103">
        <v>295449</v>
      </c>
      <c r="Q11" s="63"/>
      <c r="R11" s="77">
        <f t="shared" si="2"/>
        <v>295449</v>
      </c>
    </row>
    <row r="12" spans="1:18" ht="15" x14ac:dyDescent="0.25">
      <c r="A12" s="1" t="s">
        <v>33</v>
      </c>
      <c r="B12" s="1" t="s">
        <v>34</v>
      </c>
      <c r="C12" s="1" t="s">
        <v>24</v>
      </c>
      <c r="D12" s="1" t="s">
        <v>35</v>
      </c>
      <c r="E12" s="2">
        <v>0</v>
      </c>
      <c r="F12" s="2"/>
      <c r="G12" s="2"/>
      <c r="H12" s="52" t="s">
        <v>130</v>
      </c>
      <c r="I12" s="46" t="s">
        <v>131</v>
      </c>
      <c r="J12" s="64">
        <v>273160</v>
      </c>
      <c r="K12" s="64"/>
      <c r="L12" s="73">
        <f t="shared" si="0"/>
        <v>273160</v>
      </c>
      <c r="M12" s="65">
        <v>284086</v>
      </c>
      <c r="N12" s="65"/>
      <c r="O12" s="73">
        <f t="shared" si="1"/>
        <v>284086</v>
      </c>
      <c r="P12" s="104">
        <v>295449</v>
      </c>
      <c r="Q12" s="65"/>
      <c r="R12" s="77">
        <f t="shared" si="2"/>
        <v>295449</v>
      </c>
    </row>
    <row r="13" spans="1:18" s="24" customFormat="1" ht="51" x14ac:dyDescent="0.2">
      <c r="A13" s="22" t="s">
        <v>36</v>
      </c>
      <c r="B13" s="22" t="s">
        <v>23</v>
      </c>
      <c r="C13" s="22" t="s">
        <v>24</v>
      </c>
      <c r="D13" s="22" t="s">
        <v>25</v>
      </c>
      <c r="E13" s="23">
        <v>0</v>
      </c>
      <c r="F13" s="23"/>
      <c r="G13" s="23"/>
      <c r="H13" s="51" t="s">
        <v>37</v>
      </c>
      <c r="I13" s="45" t="s">
        <v>38</v>
      </c>
      <c r="J13" s="90">
        <v>33404.400000000001</v>
      </c>
      <c r="K13" s="90"/>
      <c r="L13" s="73">
        <f t="shared" si="0"/>
        <v>33404.400000000001</v>
      </c>
      <c r="M13" s="69">
        <v>34191.599999999999</v>
      </c>
      <c r="N13" s="67"/>
      <c r="O13" s="73">
        <f t="shared" si="1"/>
        <v>34191.599999999999</v>
      </c>
      <c r="P13" s="90">
        <v>46111.4</v>
      </c>
      <c r="Q13" s="69"/>
      <c r="R13" s="77">
        <f t="shared" si="2"/>
        <v>46111.4</v>
      </c>
    </row>
    <row r="14" spans="1:18" s="24" customFormat="1" ht="42" customHeight="1" x14ac:dyDescent="0.2">
      <c r="A14" s="22"/>
      <c r="B14" s="22"/>
      <c r="C14" s="22"/>
      <c r="D14" s="22"/>
      <c r="E14" s="23"/>
      <c r="F14" s="23"/>
      <c r="G14" s="23"/>
      <c r="H14" s="56" t="s">
        <v>161</v>
      </c>
      <c r="I14" s="56" t="s">
        <v>162</v>
      </c>
      <c r="J14" s="66">
        <v>33404.400000000001</v>
      </c>
      <c r="K14" s="66"/>
      <c r="L14" s="73">
        <f t="shared" si="0"/>
        <v>33404.400000000001</v>
      </c>
      <c r="M14" s="67">
        <v>34191.599999999999</v>
      </c>
      <c r="N14" s="67"/>
      <c r="O14" s="73">
        <f t="shared" si="1"/>
        <v>34191.599999999999</v>
      </c>
      <c r="P14" s="66">
        <v>46111.4</v>
      </c>
      <c r="Q14" s="67"/>
      <c r="R14" s="77">
        <f t="shared" si="2"/>
        <v>46111.4</v>
      </c>
    </row>
    <row r="15" spans="1:18" s="24" customFormat="1" ht="30" customHeight="1" x14ac:dyDescent="0.2">
      <c r="A15" s="22" t="s">
        <v>39</v>
      </c>
      <c r="B15" s="22" t="s">
        <v>23</v>
      </c>
      <c r="C15" s="22" t="s">
        <v>24</v>
      </c>
      <c r="D15" s="22" t="s">
        <v>25</v>
      </c>
      <c r="E15" s="23">
        <v>0</v>
      </c>
      <c r="F15" s="23"/>
      <c r="G15" s="23"/>
      <c r="H15" s="51" t="s">
        <v>40</v>
      </c>
      <c r="I15" s="45" t="s">
        <v>41</v>
      </c>
      <c r="J15" s="68">
        <v>12496</v>
      </c>
      <c r="K15" s="68"/>
      <c r="L15" s="73">
        <f t="shared" si="0"/>
        <v>12496</v>
      </c>
      <c r="M15" s="69">
        <v>13165</v>
      </c>
      <c r="N15" s="67"/>
      <c r="O15" s="73">
        <f t="shared" si="1"/>
        <v>13165</v>
      </c>
      <c r="P15" s="90">
        <v>13779</v>
      </c>
      <c r="Q15" s="69"/>
      <c r="R15" s="77">
        <f t="shared" si="2"/>
        <v>13779</v>
      </c>
    </row>
    <row r="16" spans="1:18" s="24" customFormat="1" ht="37.5" customHeight="1" x14ac:dyDescent="0.2">
      <c r="A16" s="22"/>
      <c r="B16" s="22"/>
      <c r="C16" s="22"/>
      <c r="D16" s="22"/>
      <c r="E16" s="23"/>
      <c r="F16" s="23"/>
      <c r="G16" s="23"/>
      <c r="H16" s="56" t="s">
        <v>186</v>
      </c>
      <c r="I16" s="56" t="s">
        <v>163</v>
      </c>
      <c r="J16" s="70">
        <v>8125</v>
      </c>
      <c r="K16" s="70"/>
      <c r="L16" s="73">
        <f t="shared" si="0"/>
        <v>8125</v>
      </c>
      <c r="M16" s="67">
        <v>8794</v>
      </c>
      <c r="N16" s="67"/>
      <c r="O16" s="73">
        <f t="shared" si="1"/>
        <v>8794</v>
      </c>
      <c r="P16" s="66">
        <v>9408</v>
      </c>
      <c r="Q16" s="67"/>
      <c r="R16" s="77">
        <f t="shared" si="2"/>
        <v>9408</v>
      </c>
    </row>
    <row r="17" spans="1:18" ht="15" x14ac:dyDescent="0.25">
      <c r="A17" s="1" t="s">
        <v>43</v>
      </c>
      <c r="B17" s="1" t="s">
        <v>34</v>
      </c>
      <c r="C17" s="1" t="s">
        <v>24</v>
      </c>
      <c r="D17" s="1" t="s">
        <v>35</v>
      </c>
      <c r="E17" s="2">
        <v>0</v>
      </c>
      <c r="F17" s="2"/>
      <c r="G17" s="2"/>
      <c r="H17" s="52" t="s">
        <v>44</v>
      </c>
      <c r="I17" s="46" t="s">
        <v>45</v>
      </c>
      <c r="J17" s="71">
        <v>702</v>
      </c>
      <c r="K17" s="71"/>
      <c r="L17" s="73">
        <f t="shared" si="0"/>
        <v>702</v>
      </c>
      <c r="M17" s="67">
        <v>702</v>
      </c>
      <c r="N17" s="67"/>
      <c r="O17" s="73">
        <f t="shared" si="1"/>
        <v>702</v>
      </c>
      <c r="P17" s="66">
        <v>702</v>
      </c>
      <c r="Q17" s="67"/>
      <c r="R17" s="77">
        <f t="shared" si="2"/>
        <v>702</v>
      </c>
    </row>
    <row r="18" spans="1:18" ht="51.75" x14ac:dyDescent="0.25">
      <c r="A18" s="1" t="s">
        <v>46</v>
      </c>
      <c r="B18" s="1" t="s">
        <v>42</v>
      </c>
      <c r="C18" s="1" t="s">
        <v>24</v>
      </c>
      <c r="D18" s="1" t="s">
        <v>35</v>
      </c>
      <c r="E18" s="2">
        <v>0</v>
      </c>
      <c r="F18" s="2"/>
      <c r="G18" s="2"/>
      <c r="H18" s="52" t="s">
        <v>47</v>
      </c>
      <c r="I18" s="46" t="s">
        <v>194</v>
      </c>
      <c r="J18" s="71">
        <v>3669</v>
      </c>
      <c r="K18" s="71"/>
      <c r="L18" s="73">
        <f t="shared" si="0"/>
        <v>3669</v>
      </c>
      <c r="M18" s="67">
        <v>3669</v>
      </c>
      <c r="N18" s="67"/>
      <c r="O18" s="73">
        <f t="shared" si="1"/>
        <v>3669</v>
      </c>
      <c r="P18" s="66">
        <v>3669</v>
      </c>
      <c r="Q18" s="67"/>
      <c r="R18" s="77">
        <f t="shared" si="2"/>
        <v>3669</v>
      </c>
    </row>
    <row r="19" spans="1:18" s="24" customFormat="1" ht="14.25" x14ac:dyDescent="0.2">
      <c r="A19" s="22" t="s">
        <v>48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51" t="s">
        <v>49</v>
      </c>
      <c r="I19" s="45" t="s">
        <v>50</v>
      </c>
      <c r="J19" s="72">
        <v>24470</v>
      </c>
      <c r="K19" s="72"/>
      <c r="L19" s="73">
        <f t="shared" si="0"/>
        <v>24470</v>
      </c>
      <c r="M19" s="75">
        <v>24470</v>
      </c>
      <c r="N19" s="74"/>
      <c r="O19" s="73">
        <f t="shared" si="1"/>
        <v>24470</v>
      </c>
      <c r="P19" s="105">
        <v>24470</v>
      </c>
      <c r="Q19" s="75"/>
      <c r="R19" s="77">
        <f t="shared" si="2"/>
        <v>24470</v>
      </c>
    </row>
    <row r="20" spans="1:18" ht="63" customHeight="1" x14ac:dyDescent="0.25">
      <c r="A20" s="1" t="s">
        <v>51</v>
      </c>
      <c r="B20" s="1" t="s">
        <v>52</v>
      </c>
      <c r="C20" s="1" t="s">
        <v>24</v>
      </c>
      <c r="D20" s="1" t="s">
        <v>35</v>
      </c>
      <c r="E20" s="2">
        <v>0</v>
      </c>
      <c r="F20" s="2"/>
      <c r="G20" s="2"/>
      <c r="H20" s="52" t="s">
        <v>133</v>
      </c>
      <c r="I20" s="46" t="s">
        <v>132</v>
      </c>
      <c r="J20" s="73">
        <v>6082</v>
      </c>
      <c r="K20" s="73"/>
      <c r="L20" s="73">
        <f t="shared" si="0"/>
        <v>6082</v>
      </c>
      <c r="M20" s="74">
        <v>6082</v>
      </c>
      <c r="N20" s="74"/>
      <c r="O20" s="73">
        <f t="shared" si="1"/>
        <v>6082</v>
      </c>
      <c r="P20" s="106">
        <v>6082</v>
      </c>
      <c r="Q20" s="74"/>
      <c r="R20" s="77">
        <f t="shared" si="2"/>
        <v>6082</v>
      </c>
    </row>
    <row r="21" spans="1:18" ht="49.5" customHeight="1" x14ac:dyDescent="0.25">
      <c r="A21" s="1" t="s">
        <v>53</v>
      </c>
      <c r="B21" s="1" t="s">
        <v>52</v>
      </c>
      <c r="C21" s="1" t="s">
        <v>24</v>
      </c>
      <c r="D21" s="1" t="s">
        <v>35</v>
      </c>
      <c r="E21" s="2">
        <v>0</v>
      </c>
      <c r="F21" s="2"/>
      <c r="G21" s="2"/>
      <c r="H21" s="52" t="s">
        <v>134</v>
      </c>
      <c r="I21" s="46" t="s">
        <v>135</v>
      </c>
      <c r="J21" s="73">
        <v>12753</v>
      </c>
      <c r="K21" s="73"/>
      <c r="L21" s="73">
        <f t="shared" si="0"/>
        <v>12753</v>
      </c>
      <c r="M21" s="74">
        <v>12753</v>
      </c>
      <c r="N21" s="74"/>
      <c r="O21" s="73">
        <f t="shared" si="1"/>
        <v>12753</v>
      </c>
      <c r="P21" s="106">
        <v>12753</v>
      </c>
      <c r="Q21" s="74"/>
      <c r="R21" s="77">
        <f t="shared" si="2"/>
        <v>12753</v>
      </c>
    </row>
    <row r="22" spans="1:18" ht="55.5" customHeight="1" x14ac:dyDescent="0.25">
      <c r="A22" s="1" t="s">
        <v>54</v>
      </c>
      <c r="B22" s="1" t="s">
        <v>52</v>
      </c>
      <c r="C22" s="1" t="s">
        <v>24</v>
      </c>
      <c r="D22" s="1" t="s">
        <v>35</v>
      </c>
      <c r="E22" s="2">
        <v>0</v>
      </c>
      <c r="F22" s="2"/>
      <c r="G22" s="2"/>
      <c r="H22" s="52" t="s">
        <v>156</v>
      </c>
      <c r="I22" s="46" t="s">
        <v>136</v>
      </c>
      <c r="J22" s="73">
        <v>5635</v>
      </c>
      <c r="K22" s="73"/>
      <c r="L22" s="73">
        <f t="shared" si="0"/>
        <v>5635</v>
      </c>
      <c r="M22" s="74">
        <v>5635</v>
      </c>
      <c r="N22" s="74"/>
      <c r="O22" s="73">
        <f t="shared" si="1"/>
        <v>5635</v>
      </c>
      <c r="P22" s="106">
        <v>5635</v>
      </c>
      <c r="Q22" s="74"/>
      <c r="R22" s="77">
        <f t="shared" si="2"/>
        <v>5635</v>
      </c>
    </row>
    <row r="23" spans="1:18" s="24" customFormat="1" ht="38.25" x14ac:dyDescent="0.2">
      <c r="A23" s="22" t="s">
        <v>55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51" t="s">
        <v>56</v>
      </c>
      <c r="I23" s="45" t="s">
        <v>57</v>
      </c>
      <c r="J23" s="72">
        <v>6470</v>
      </c>
      <c r="K23" s="72"/>
      <c r="L23" s="73">
        <f t="shared" si="0"/>
        <v>6470</v>
      </c>
      <c r="M23" s="75">
        <v>6470</v>
      </c>
      <c r="N23" s="74"/>
      <c r="O23" s="73">
        <f t="shared" si="1"/>
        <v>6470</v>
      </c>
      <c r="P23" s="105">
        <v>6470</v>
      </c>
      <c r="Q23" s="75"/>
      <c r="R23" s="77">
        <f t="shared" si="2"/>
        <v>6470</v>
      </c>
    </row>
    <row r="24" spans="1:18" ht="42" customHeight="1" x14ac:dyDescent="0.25">
      <c r="A24" s="1" t="s">
        <v>58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2" t="s">
        <v>59</v>
      </c>
      <c r="I24" s="46" t="s">
        <v>60</v>
      </c>
      <c r="J24" s="73">
        <v>6470</v>
      </c>
      <c r="K24" s="73"/>
      <c r="L24" s="73">
        <f t="shared" si="0"/>
        <v>6470</v>
      </c>
      <c r="M24" s="74">
        <v>6470</v>
      </c>
      <c r="N24" s="74"/>
      <c r="O24" s="73">
        <f t="shared" si="1"/>
        <v>6470</v>
      </c>
      <c r="P24" s="106">
        <v>6470</v>
      </c>
      <c r="Q24" s="74"/>
      <c r="R24" s="77">
        <f t="shared" si="2"/>
        <v>6470</v>
      </c>
    </row>
    <row r="25" spans="1:18" s="24" customFormat="1" ht="14.25" x14ac:dyDescent="0.2">
      <c r="A25" s="22" t="s">
        <v>61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51" t="s">
        <v>62</v>
      </c>
      <c r="I25" s="45" t="s">
        <v>63</v>
      </c>
      <c r="J25" s="72">
        <v>2821</v>
      </c>
      <c r="K25" s="72"/>
      <c r="L25" s="73">
        <f t="shared" si="0"/>
        <v>2821</v>
      </c>
      <c r="M25" s="75">
        <v>1622</v>
      </c>
      <c r="N25" s="74"/>
      <c r="O25" s="73">
        <f t="shared" si="1"/>
        <v>1622</v>
      </c>
      <c r="P25" s="105">
        <v>1622</v>
      </c>
      <c r="Q25" s="75"/>
      <c r="R25" s="77">
        <f t="shared" si="2"/>
        <v>1622</v>
      </c>
    </row>
    <row r="26" spans="1:18" ht="64.5" hidden="1" x14ac:dyDescent="0.25">
      <c r="A26" s="1" t="s">
        <v>64</v>
      </c>
      <c r="B26" s="1" t="s">
        <v>34</v>
      </c>
      <c r="C26" s="1" t="s">
        <v>24</v>
      </c>
      <c r="D26" s="1" t="s">
        <v>35</v>
      </c>
      <c r="E26" s="2">
        <v>0</v>
      </c>
      <c r="F26" s="2"/>
      <c r="G26" s="2"/>
      <c r="H26" s="52" t="s">
        <v>65</v>
      </c>
      <c r="I26" s="46" t="s">
        <v>66</v>
      </c>
      <c r="J26" s="73"/>
      <c r="K26" s="73"/>
      <c r="L26" s="73">
        <f t="shared" si="0"/>
        <v>0</v>
      </c>
      <c r="M26" s="74"/>
      <c r="N26" s="74"/>
      <c r="O26" s="73">
        <f t="shared" si="1"/>
        <v>0</v>
      </c>
      <c r="P26" s="106"/>
      <c r="Q26" s="74"/>
      <c r="R26" s="77">
        <f t="shared" si="2"/>
        <v>0</v>
      </c>
    </row>
    <row r="27" spans="1:18" ht="109.5" customHeight="1" x14ac:dyDescent="0.25">
      <c r="A27" s="1"/>
      <c r="B27" s="1"/>
      <c r="C27" s="1"/>
      <c r="D27" s="1"/>
      <c r="E27" s="2"/>
      <c r="F27" s="2"/>
      <c r="G27" s="2"/>
      <c r="H27" s="56" t="s">
        <v>164</v>
      </c>
      <c r="I27" s="57" t="s">
        <v>165</v>
      </c>
      <c r="J27" s="73">
        <v>2821</v>
      </c>
      <c r="K27" s="73"/>
      <c r="L27" s="73">
        <f t="shared" si="0"/>
        <v>2821</v>
      </c>
      <c r="M27" s="74">
        <v>1622</v>
      </c>
      <c r="N27" s="74"/>
      <c r="O27" s="73">
        <f t="shared" si="1"/>
        <v>1622</v>
      </c>
      <c r="P27" s="106">
        <v>1622</v>
      </c>
      <c r="Q27" s="74"/>
      <c r="R27" s="77">
        <f t="shared" si="2"/>
        <v>1622</v>
      </c>
    </row>
    <row r="28" spans="1:18" s="24" customFormat="1" ht="63.75" x14ac:dyDescent="0.2">
      <c r="A28" s="22" t="s">
        <v>67</v>
      </c>
      <c r="B28" s="22" t="s">
        <v>23</v>
      </c>
      <c r="C28" s="22" t="s">
        <v>24</v>
      </c>
      <c r="D28" s="22" t="s">
        <v>25</v>
      </c>
      <c r="E28" s="23">
        <v>0</v>
      </c>
      <c r="F28" s="23"/>
      <c r="G28" s="23"/>
      <c r="H28" s="51" t="s">
        <v>68</v>
      </c>
      <c r="I28" s="45" t="s">
        <v>69</v>
      </c>
      <c r="J28" s="72">
        <v>25765</v>
      </c>
      <c r="K28" s="72"/>
      <c r="L28" s="73">
        <f t="shared" si="0"/>
        <v>25765</v>
      </c>
      <c r="M28" s="75">
        <v>25765</v>
      </c>
      <c r="N28" s="74"/>
      <c r="O28" s="73">
        <f t="shared" si="1"/>
        <v>25765</v>
      </c>
      <c r="P28" s="105">
        <v>25765</v>
      </c>
      <c r="Q28" s="75"/>
      <c r="R28" s="77">
        <f t="shared" si="2"/>
        <v>25765</v>
      </c>
    </row>
    <row r="29" spans="1:18" ht="150" customHeight="1" x14ac:dyDescent="0.25">
      <c r="A29" s="1" t="s">
        <v>70</v>
      </c>
      <c r="B29" s="1" t="s">
        <v>71</v>
      </c>
      <c r="C29" s="1" t="s">
        <v>24</v>
      </c>
      <c r="D29" s="1" t="s">
        <v>72</v>
      </c>
      <c r="E29" s="2">
        <v>0</v>
      </c>
      <c r="F29" s="2"/>
      <c r="G29" s="2"/>
      <c r="H29" s="52" t="s">
        <v>137</v>
      </c>
      <c r="I29" s="46" t="s">
        <v>149</v>
      </c>
      <c r="J29" s="73">
        <v>25264</v>
      </c>
      <c r="K29" s="73"/>
      <c r="L29" s="73">
        <f t="shared" si="0"/>
        <v>25264</v>
      </c>
      <c r="M29" s="74">
        <v>25264</v>
      </c>
      <c r="N29" s="74"/>
      <c r="O29" s="73">
        <f t="shared" si="1"/>
        <v>25264</v>
      </c>
      <c r="P29" s="106">
        <v>25624</v>
      </c>
      <c r="Q29" s="74"/>
      <c r="R29" s="77">
        <f t="shared" si="2"/>
        <v>25624</v>
      </c>
    </row>
    <row r="30" spans="1:18" ht="106.5" customHeight="1" x14ac:dyDescent="0.25">
      <c r="A30" s="1" t="s">
        <v>73</v>
      </c>
      <c r="B30" s="1" t="s">
        <v>52</v>
      </c>
      <c r="C30" s="1" t="s">
        <v>24</v>
      </c>
      <c r="D30" s="1" t="s">
        <v>72</v>
      </c>
      <c r="E30" s="2">
        <v>0</v>
      </c>
      <c r="F30" s="2"/>
      <c r="G30" s="2"/>
      <c r="H30" s="52" t="s">
        <v>152</v>
      </c>
      <c r="I30" s="46" t="s">
        <v>151</v>
      </c>
      <c r="J30" s="73">
        <v>67</v>
      </c>
      <c r="K30" s="73"/>
      <c r="L30" s="73">
        <f t="shared" si="0"/>
        <v>67</v>
      </c>
      <c r="M30" s="74">
        <v>67</v>
      </c>
      <c r="N30" s="74"/>
      <c r="O30" s="73">
        <f t="shared" si="1"/>
        <v>67</v>
      </c>
      <c r="P30" s="106">
        <v>67</v>
      </c>
      <c r="Q30" s="74"/>
      <c r="R30" s="77">
        <f t="shared" si="2"/>
        <v>67</v>
      </c>
    </row>
    <row r="31" spans="1:18" ht="90.75" customHeight="1" x14ac:dyDescent="0.25">
      <c r="A31" s="1" t="s">
        <v>74</v>
      </c>
      <c r="B31" s="1" t="s">
        <v>52</v>
      </c>
      <c r="C31" s="1" t="s">
        <v>24</v>
      </c>
      <c r="D31" s="1" t="s">
        <v>72</v>
      </c>
      <c r="E31" s="2">
        <v>0</v>
      </c>
      <c r="F31" s="2"/>
      <c r="G31" s="2"/>
      <c r="H31" s="52" t="s">
        <v>140</v>
      </c>
      <c r="I31" s="46" t="s">
        <v>75</v>
      </c>
      <c r="J31" s="73">
        <v>241</v>
      </c>
      <c r="K31" s="73"/>
      <c r="L31" s="73">
        <f t="shared" si="0"/>
        <v>241</v>
      </c>
      <c r="M31" s="74">
        <v>241</v>
      </c>
      <c r="N31" s="74"/>
      <c r="O31" s="73">
        <f t="shared" si="1"/>
        <v>241</v>
      </c>
      <c r="P31" s="106">
        <v>241</v>
      </c>
      <c r="Q31" s="74"/>
      <c r="R31" s="77">
        <f t="shared" si="2"/>
        <v>241</v>
      </c>
    </row>
    <row r="32" spans="1:18" ht="53.25" customHeight="1" x14ac:dyDescent="0.25">
      <c r="A32" s="1" t="s">
        <v>76</v>
      </c>
      <c r="B32" s="1" t="s">
        <v>71</v>
      </c>
      <c r="C32" s="1" t="s">
        <v>24</v>
      </c>
      <c r="D32" s="1" t="s">
        <v>72</v>
      </c>
      <c r="E32" s="2">
        <v>0</v>
      </c>
      <c r="F32" s="2"/>
      <c r="G32" s="2"/>
      <c r="H32" s="52" t="s">
        <v>138</v>
      </c>
      <c r="I32" s="46" t="s">
        <v>150</v>
      </c>
      <c r="J32" s="73">
        <v>37</v>
      </c>
      <c r="K32" s="73"/>
      <c r="L32" s="73">
        <f t="shared" si="0"/>
        <v>37</v>
      </c>
      <c r="M32" s="74">
        <v>37</v>
      </c>
      <c r="N32" s="74"/>
      <c r="O32" s="73">
        <f t="shared" si="1"/>
        <v>37</v>
      </c>
      <c r="P32" s="106">
        <v>37</v>
      </c>
      <c r="Q32" s="74"/>
      <c r="R32" s="77">
        <f t="shared" si="2"/>
        <v>37</v>
      </c>
    </row>
    <row r="33" spans="1:18" ht="108" customHeight="1" x14ac:dyDescent="0.25">
      <c r="A33" s="1" t="s">
        <v>77</v>
      </c>
      <c r="B33" s="1" t="s">
        <v>71</v>
      </c>
      <c r="C33" s="1" t="s">
        <v>24</v>
      </c>
      <c r="D33" s="1" t="s">
        <v>72</v>
      </c>
      <c r="E33" s="2">
        <v>0</v>
      </c>
      <c r="F33" s="2"/>
      <c r="G33" s="2"/>
      <c r="H33" s="52" t="s">
        <v>139</v>
      </c>
      <c r="I33" s="46" t="s">
        <v>153</v>
      </c>
      <c r="J33" s="73">
        <v>156</v>
      </c>
      <c r="K33" s="73"/>
      <c r="L33" s="73">
        <f t="shared" si="0"/>
        <v>156</v>
      </c>
      <c r="M33" s="74">
        <v>156</v>
      </c>
      <c r="N33" s="74"/>
      <c r="O33" s="73">
        <f t="shared" si="1"/>
        <v>156</v>
      </c>
      <c r="P33" s="106">
        <v>156</v>
      </c>
      <c r="Q33" s="74"/>
      <c r="R33" s="77">
        <f t="shared" si="2"/>
        <v>156</v>
      </c>
    </row>
    <row r="34" spans="1:18" s="24" customFormat="1" ht="25.5" x14ac:dyDescent="0.2">
      <c r="A34" s="22" t="s">
        <v>78</v>
      </c>
      <c r="B34" s="22" t="s">
        <v>23</v>
      </c>
      <c r="C34" s="22" t="s">
        <v>24</v>
      </c>
      <c r="D34" s="22" t="s">
        <v>25</v>
      </c>
      <c r="E34" s="23">
        <v>0</v>
      </c>
      <c r="F34" s="23"/>
      <c r="G34" s="23"/>
      <c r="H34" s="51" t="s">
        <v>79</v>
      </c>
      <c r="I34" s="45" t="s">
        <v>80</v>
      </c>
      <c r="J34" s="72">
        <v>14119.3</v>
      </c>
      <c r="K34" s="72"/>
      <c r="L34" s="73">
        <f t="shared" si="0"/>
        <v>14119.3</v>
      </c>
      <c r="M34" s="75">
        <v>14119.3</v>
      </c>
      <c r="N34" s="74"/>
      <c r="O34" s="73">
        <f t="shared" si="1"/>
        <v>14119.3</v>
      </c>
      <c r="P34" s="105">
        <v>14119.3</v>
      </c>
      <c r="Q34" s="75"/>
      <c r="R34" s="77">
        <f t="shared" si="2"/>
        <v>14119.3</v>
      </c>
    </row>
    <row r="35" spans="1:18" ht="39" hidden="1" x14ac:dyDescent="0.25">
      <c r="A35" s="1" t="s">
        <v>81</v>
      </c>
      <c r="B35" s="1" t="s">
        <v>34</v>
      </c>
      <c r="C35" s="1" t="s">
        <v>24</v>
      </c>
      <c r="D35" s="1" t="s">
        <v>72</v>
      </c>
      <c r="E35" s="2">
        <v>0</v>
      </c>
      <c r="F35" s="2"/>
      <c r="G35" s="2"/>
      <c r="H35" s="52" t="s">
        <v>82</v>
      </c>
      <c r="I35" s="46" t="s">
        <v>83</v>
      </c>
      <c r="J35" s="73"/>
      <c r="K35" s="73"/>
      <c r="L35" s="73">
        <f t="shared" si="0"/>
        <v>0</v>
      </c>
      <c r="M35" s="74"/>
      <c r="N35" s="74"/>
      <c r="O35" s="73">
        <f t="shared" si="1"/>
        <v>0</v>
      </c>
      <c r="P35" s="106"/>
      <c r="Q35" s="74"/>
      <c r="R35" s="77">
        <f t="shared" si="2"/>
        <v>0</v>
      </c>
    </row>
    <row r="36" spans="1:18" ht="77.25" hidden="1" x14ac:dyDescent="0.25">
      <c r="A36" s="1" t="s">
        <v>84</v>
      </c>
      <c r="B36" s="1" t="s">
        <v>34</v>
      </c>
      <c r="C36" s="1" t="s">
        <v>24</v>
      </c>
      <c r="D36" s="1" t="s">
        <v>72</v>
      </c>
      <c r="E36" s="2">
        <v>0</v>
      </c>
      <c r="F36" s="2"/>
      <c r="G36" s="2"/>
      <c r="H36" s="52" t="s">
        <v>85</v>
      </c>
      <c r="I36" s="46" t="s">
        <v>86</v>
      </c>
      <c r="J36" s="73"/>
      <c r="K36" s="73"/>
      <c r="L36" s="73">
        <f t="shared" si="0"/>
        <v>0</v>
      </c>
      <c r="M36" s="74"/>
      <c r="N36" s="74"/>
      <c r="O36" s="73">
        <f t="shared" si="1"/>
        <v>0</v>
      </c>
      <c r="P36" s="106"/>
      <c r="Q36" s="74"/>
      <c r="R36" s="77">
        <f t="shared" si="2"/>
        <v>0</v>
      </c>
    </row>
    <row r="37" spans="1:18" ht="15" hidden="1" x14ac:dyDescent="0.25">
      <c r="A37" s="1" t="s">
        <v>87</v>
      </c>
      <c r="B37" s="1" t="s">
        <v>34</v>
      </c>
      <c r="C37" s="1" t="s">
        <v>24</v>
      </c>
      <c r="D37" s="1" t="s">
        <v>72</v>
      </c>
      <c r="E37" s="2">
        <v>0</v>
      </c>
      <c r="F37" s="2"/>
      <c r="G37" s="2"/>
      <c r="H37" s="52" t="s">
        <v>88</v>
      </c>
      <c r="I37" s="46"/>
      <c r="J37" s="73"/>
      <c r="K37" s="73"/>
      <c r="L37" s="73">
        <f t="shared" si="0"/>
        <v>0</v>
      </c>
      <c r="M37" s="74"/>
      <c r="N37" s="74"/>
      <c r="O37" s="73">
        <f t="shared" si="1"/>
        <v>0</v>
      </c>
      <c r="P37" s="106"/>
      <c r="Q37" s="74"/>
      <c r="R37" s="77">
        <f t="shared" si="2"/>
        <v>0</v>
      </c>
    </row>
    <row r="38" spans="1:18" ht="64.5" hidden="1" x14ac:dyDescent="0.25">
      <c r="A38" s="1" t="s">
        <v>89</v>
      </c>
      <c r="B38" s="1" t="s">
        <v>34</v>
      </c>
      <c r="C38" s="1" t="s">
        <v>24</v>
      </c>
      <c r="D38" s="1" t="s">
        <v>72</v>
      </c>
      <c r="E38" s="2">
        <v>0</v>
      </c>
      <c r="F38" s="2"/>
      <c r="G38" s="2"/>
      <c r="H38" s="52" t="s">
        <v>90</v>
      </c>
      <c r="I38" s="46" t="s">
        <v>91</v>
      </c>
      <c r="J38" s="73"/>
      <c r="K38" s="73"/>
      <c r="L38" s="73">
        <f t="shared" si="0"/>
        <v>0</v>
      </c>
      <c r="M38" s="74"/>
      <c r="N38" s="74"/>
      <c r="O38" s="73">
        <f t="shared" si="1"/>
        <v>0</v>
      </c>
      <c r="P38" s="106"/>
      <c r="Q38" s="74"/>
      <c r="R38" s="77">
        <f t="shared" si="2"/>
        <v>0</v>
      </c>
    </row>
    <row r="39" spans="1:18" ht="32.25" customHeight="1" x14ac:dyDescent="0.25">
      <c r="A39" s="1"/>
      <c r="B39" s="1"/>
      <c r="C39" s="1"/>
      <c r="D39" s="1"/>
      <c r="E39" s="2"/>
      <c r="F39" s="2"/>
      <c r="G39" s="2"/>
      <c r="H39" s="56" t="s">
        <v>166</v>
      </c>
      <c r="I39" s="56" t="s">
        <v>167</v>
      </c>
      <c r="J39" s="73">
        <v>14119.3</v>
      </c>
      <c r="K39" s="73"/>
      <c r="L39" s="73">
        <f t="shared" si="0"/>
        <v>14119.3</v>
      </c>
      <c r="M39" s="74">
        <v>14119.3</v>
      </c>
      <c r="N39" s="74"/>
      <c r="O39" s="73">
        <f t="shared" si="1"/>
        <v>14119.3</v>
      </c>
      <c r="P39" s="106">
        <v>14119.3</v>
      </c>
      <c r="Q39" s="74"/>
      <c r="R39" s="77">
        <f t="shared" si="2"/>
        <v>14119.3</v>
      </c>
    </row>
    <row r="40" spans="1:18" s="24" customFormat="1" ht="51" x14ac:dyDescent="0.2">
      <c r="A40" s="22" t="s">
        <v>92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51" t="s">
        <v>93</v>
      </c>
      <c r="I40" s="45" t="s">
        <v>94</v>
      </c>
      <c r="J40" s="72">
        <v>50</v>
      </c>
      <c r="K40" s="72"/>
      <c r="L40" s="73">
        <f t="shared" si="0"/>
        <v>50</v>
      </c>
      <c r="M40" s="75">
        <v>50</v>
      </c>
      <c r="N40" s="74"/>
      <c r="O40" s="73">
        <f t="shared" si="1"/>
        <v>50</v>
      </c>
      <c r="P40" s="105">
        <v>50</v>
      </c>
      <c r="Q40" s="75"/>
      <c r="R40" s="77">
        <f t="shared" si="2"/>
        <v>50</v>
      </c>
    </row>
    <row r="41" spans="1:18" ht="51.75" hidden="1" x14ac:dyDescent="0.25">
      <c r="A41" s="1" t="s">
        <v>95</v>
      </c>
      <c r="B41" s="1" t="s">
        <v>52</v>
      </c>
      <c r="C41" s="1" t="s">
        <v>24</v>
      </c>
      <c r="D41" s="1" t="s">
        <v>96</v>
      </c>
      <c r="E41" s="2">
        <v>0</v>
      </c>
      <c r="F41" s="2"/>
      <c r="G41" s="2"/>
      <c r="H41" s="52" t="s">
        <v>97</v>
      </c>
      <c r="I41" s="46" t="s">
        <v>98</v>
      </c>
      <c r="J41" s="73"/>
      <c r="K41" s="73"/>
      <c r="L41" s="73">
        <f t="shared" si="0"/>
        <v>0</v>
      </c>
      <c r="M41" s="74"/>
      <c r="N41" s="74"/>
      <c r="O41" s="73">
        <f t="shared" si="1"/>
        <v>0</v>
      </c>
      <c r="P41" s="106"/>
      <c r="Q41" s="74"/>
      <c r="R41" s="77">
        <f t="shared" si="2"/>
        <v>0</v>
      </c>
    </row>
    <row r="42" spans="1:18" s="24" customFormat="1" ht="38.25" x14ac:dyDescent="0.2">
      <c r="A42" s="22" t="s">
        <v>99</v>
      </c>
      <c r="B42" s="22" t="s">
        <v>23</v>
      </c>
      <c r="C42" s="22" t="s">
        <v>24</v>
      </c>
      <c r="D42" s="22" t="s">
        <v>25</v>
      </c>
      <c r="E42" s="23">
        <v>0</v>
      </c>
      <c r="F42" s="23"/>
      <c r="G42" s="23"/>
      <c r="H42" s="51" t="s">
        <v>100</v>
      </c>
      <c r="I42" s="45" t="s">
        <v>101</v>
      </c>
      <c r="J42" s="72">
        <v>5000</v>
      </c>
      <c r="K42" s="91">
        <v>885</v>
      </c>
      <c r="L42" s="73">
        <f t="shared" si="0"/>
        <v>5885</v>
      </c>
      <c r="M42" s="75">
        <v>5000</v>
      </c>
      <c r="N42" s="74"/>
      <c r="O42" s="73">
        <f t="shared" si="1"/>
        <v>5000</v>
      </c>
      <c r="P42" s="105">
        <v>5000</v>
      </c>
      <c r="Q42" s="75"/>
      <c r="R42" s="77">
        <f t="shared" si="2"/>
        <v>5000</v>
      </c>
    </row>
    <row r="43" spans="1:18" ht="129" customHeight="1" x14ac:dyDescent="0.25">
      <c r="A43" s="1" t="s">
        <v>102</v>
      </c>
      <c r="B43" s="1" t="s">
        <v>71</v>
      </c>
      <c r="C43" s="1" t="s">
        <v>24</v>
      </c>
      <c r="D43" s="1" t="s">
        <v>103</v>
      </c>
      <c r="E43" s="2">
        <v>0</v>
      </c>
      <c r="F43" s="2"/>
      <c r="G43" s="2"/>
      <c r="H43" s="52" t="s">
        <v>143</v>
      </c>
      <c r="I43" s="46" t="s">
        <v>154</v>
      </c>
      <c r="J43" s="73">
        <v>569</v>
      </c>
      <c r="K43" s="91">
        <v>855</v>
      </c>
      <c r="L43" s="73">
        <f t="shared" si="0"/>
        <v>1424</v>
      </c>
      <c r="M43" s="91">
        <v>0</v>
      </c>
      <c r="N43" s="91"/>
      <c r="O43" s="73">
        <f t="shared" si="1"/>
        <v>0</v>
      </c>
      <c r="P43" s="107">
        <v>0</v>
      </c>
      <c r="Q43" s="91"/>
      <c r="R43" s="77">
        <f t="shared" si="2"/>
        <v>0</v>
      </c>
    </row>
    <row r="44" spans="1:18" ht="67.5" customHeight="1" x14ac:dyDescent="0.25">
      <c r="A44" s="1" t="s">
        <v>104</v>
      </c>
      <c r="B44" s="1" t="s">
        <v>71</v>
      </c>
      <c r="C44" s="1" t="s">
        <v>24</v>
      </c>
      <c r="D44" s="1" t="s">
        <v>105</v>
      </c>
      <c r="E44" s="2">
        <v>0</v>
      </c>
      <c r="F44" s="2"/>
      <c r="G44" s="2"/>
      <c r="H44" s="52" t="s">
        <v>145</v>
      </c>
      <c r="I44" s="46" t="s">
        <v>144</v>
      </c>
      <c r="J44" s="73">
        <v>4231</v>
      </c>
      <c r="K44" s="73"/>
      <c r="L44" s="73">
        <f t="shared" si="0"/>
        <v>4231</v>
      </c>
      <c r="M44" s="74">
        <v>4800</v>
      </c>
      <c r="N44" s="74"/>
      <c r="O44" s="73">
        <f t="shared" si="1"/>
        <v>4800</v>
      </c>
      <c r="P44" s="106">
        <v>4800</v>
      </c>
      <c r="Q44" s="74"/>
      <c r="R44" s="77">
        <f t="shared" si="2"/>
        <v>4800</v>
      </c>
    </row>
    <row r="45" spans="1:18" ht="119.25" customHeight="1" x14ac:dyDescent="0.25">
      <c r="A45" s="1" t="s">
        <v>106</v>
      </c>
      <c r="B45" s="1" t="s">
        <v>71</v>
      </c>
      <c r="C45" s="1" t="s">
        <v>24</v>
      </c>
      <c r="D45" s="1" t="s">
        <v>105</v>
      </c>
      <c r="E45" s="2">
        <v>0</v>
      </c>
      <c r="F45" s="2"/>
      <c r="G45" s="2"/>
      <c r="H45" s="52" t="s">
        <v>146</v>
      </c>
      <c r="I45" s="46" t="s">
        <v>155</v>
      </c>
      <c r="J45" s="73">
        <v>200</v>
      </c>
      <c r="K45" s="73"/>
      <c r="L45" s="73">
        <f t="shared" si="0"/>
        <v>200</v>
      </c>
      <c r="M45" s="74">
        <v>200</v>
      </c>
      <c r="N45" s="74"/>
      <c r="O45" s="73">
        <f t="shared" si="1"/>
        <v>200</v>
      </c>
      <c r="P45" s="106">
        <v>200</v>
      </c>
      <c r="Q45" s="74"/>
      <c r="R45" s="77">
        <f t="shared" si="2"/>
        <v>200</v>
      </c>
    </row>
    <row r="46" spans="1:18" s="24" customFormat="1" ht="25.5" customHeight="1" x14ac:dyDescent="0.2">
      <c r="A46" s="22" t="s">
        <v>107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51" t="s">
        <v>108</v>
      </c>
      <c r="I46" s="45" t="s">
        <v>109</v>
      </c>
      <c r="J46" s="72">
        <v>2000</v>
      </c>
      <c r="K46" s="72"/>
      <c r="L46" s="73">
        <f t="shared" si="0"/>
        <v>2000</v>
      </c>
      <c r="M46" s="75">
        <v>2000</v>
      </c>
      <c r="N46" s="74"/>
      <c r="O46" s="73">
        <f t="shared" si="1"/>
        <v>2000</v>
      </c>
      <c r="P46" s="105">
        <v>2000</v>
      </c>
      <c r="Q46" s="75"/>
      <c r="R46" s="77">
        <f t="shared" si="2"/>
        <v>2000</v>
      </c>
    </row>
    <row r="47" spans="1:18" ht="141" hidden="1" x14ac:dyDescent="0.25">
      <c r="A47" s="1" t="s">
        <v>110</v>
      </c>
      <c r="B47" s="1" t="s">
        <v>71</v>
      </c>
      <c r="C47" s="1" t="s">
        <v>24</v>
      </c>
      <c r="D47" s="1" t="s">
        <v>111</v>
      </c>
      <c r="E47" s="2">
        <v>0</v>
      </c>
      <c r="F47" s="2"/>
      <c r="G47" s="2"/>
      <c r="H47" s="52" t="s">
        <v>147</v>
      </c>
      <c r="I47" s="47" t="s">
        <v>148</v>
      </c>
      <c r="J47" s="76"/>
      <c r="K47" s="76"/>
      <c r="L47" s="73">
        <f t="shared" si="0"/>
        <v>0</v>
      </c>
      <c r="M47" s="74"/>
      <c r="N47" s="74"/>
      <c r="O47" s="73">
        <f t="shared" si="1"/>
        <v>0</v>
      </c>
      <c r="P47" s="106"/>
      <c r="Q47" s="74"/>
      <c r="R47" s="77">
        <f t="shared" si="2"/>
        <v>0</v>
      </c>
    </row>
    <row r="48" spans="1:18" s="24" customFormat="1" ht="14.25" x14ac:dyDescent="0.2">
      <c r="A48" s="22" t="s">
        <v>112</v>
      </c>
      <c r="B48" s="22" t="s">
        <v>23</v>
      </c>
      <c r="C48" s="22" t="s">
        <v>24</v>
      </c>
      <c r="D48" s="22" t="s">
        <v>25</v>
      </c>
      <c r="E48" s="23">
        <v>0</v>
      </c>
      <c r="F48" s="23"/>
      <c r="G48" s="23"/>
      <c r="H48" s="51" t="s">
        <v>113</v>
      </c>
      <c r="I48" s="45" t="s">
        <v>114</v>
      </c>
      <c r="J48" s="72">
        <f>J49</f>
        <v>673795.79999999993</v>
      </c>
      <c r="K48" s="72">
        <f t="shared" ref="K48:R48" si="3">K49</f>
        <v>0</v>
      </c>
      <c r="L48" s="72">
        <f t="shared" si="3"/>
        <v>673795.79999999993</v>
      </c>
      <c r="M48" s="72">
        <f t="shared" si="3"/>
        <v>655437.5</v>
      </c>
      <c r="N48" s="72">
        <f t="shared" si="3"/>
        <v>0</v>
      </c>
      <c r="O48" s="72">
        <f t="shared" si="3"/>
        <v>655437.5</v>
      </c>
      <c r="P48" s="72">
        <f t="shared" si="3"/>
        <v>647538.5</v>
      </c>
      <c r="Q48" s="72">
        <f t="shared" si="3"/>
        <v>0</v>
      </c>
      <c r="R48" s="72">
        <f t="shared" si="3"/>
        <v>647538.5</v>
      </c>
    </row>
    <row r="49" spans="1:18" s="24" customFormat="1" ht="38.25" x14ac:dyDescent="0.2">
      <c r="A49" s="22" t="s">
        <v>115</v>
      </c>
      <c r="B49" s="22" t="s">
        <v>23</v>
      </c>
      <c r="C49" s="22" t="s">
        <v>24</v>
      </c>
      <c r="D49" s="22" t="s">
        <v>25</v>
      </c>
      <c r="E49" s="23">
        <v>0</v>
      </c>
      <c r="F49" s="23"/>
      <c r="G49" s="23"/>
      <c r="H49" s="51" t="s">
        <v>116</v>
      </c>
      <c r="I49" s="45" t="s">
        <v>117</v>
      </c>
      <c r="J49" s="72">
        <f>J50+J53+J66+J72</f>
        <v>673795.79999999993</v>
      </c>
      <c r="K49" s="72">
        <f>K50+K53+K66+K72</f>
        <v>0</v>
      </c>
      <c r="L49" s="72">
        <f t="shared" si="0"/>
        <v>673795.79999999993</v>
      </c>
      <c r="M49" s="72">
        <f>M50+M53+M66+M72</f>
        <v>655437.5</v>
      </c>
      <c r="N49" s="72">
        <f>N50+N53+N66+N72</f>
        <v>0</v>
      </c>
      <c r="O49" s="72">
        <f t="shared" si="1"/>
        <v>655437.5</v>
      </c>
      <c r="P49" s="72">
        <f>P50+P53+P66+P72</f>
        <v>647538.5</v>
      </c>
      <c r="Q49" s="72">
        <f>Q50+Q53+Q66+Q72</f>
        <v>0</v>
      </c>
      <c r="R49" s="87">
        <f t="shared" si="2"/>
        <v>647538.5</v>
      </c>
    </row>
    <row r="50" spans="1:18" s="24" customFormat="1" ht="25.5" customHeight="1" x14ac:dyDescent="0.2">
      <c r="A50" s="22"/>
      <c r="B50" s="22"/>
      <c r="C50" s="22"/>
      <c r="D50" s="22"/>
      <c r="E50" s="23"/>
      <c r="F50" s="23"/>
      <c r="G50" s="23"/>
      <c r="H50" s="58" t="s">
        <v>168</v>
      </c>
      <c r="I50" s="58" t="s">
        <v>169</v>
      </c>
      <c r="J50" s="72">
        <f>J51+J52</f>
        <v>55211.4</v>
      </c>
      <c r="K50" s="72"/>
      <c r="L50" s="72">
        <f t="shared" si="0"/>
        <v>55211.4</v>
      </c>
      <c r="M50" s="72">
        <f>M51+M52</f>
        <v>55211.4</v>
      </c>
      <c r="N50" s="73"/>
      <c r="O50" s="72">
        <f t="shared" si="1"/>
        <v>55211.4</v>
      </c>
      <c r="P50" s="72">
        <f>P51+P52</f>
        <v>55211.4</v>
      </c>
      <c r="Q50" s="87"/>
      <c r="R50" s="87">
        <f t="shared" si="2"/>
        <v>55211.4</v>
      </c>
    </row>
    <row r="51" spans="1:18" ht="51.75" customHeight="1" x14ac:dyDescent="0.25">
      <c r="A51" s="1" t="s">
        <v>118</v>
      </c>
      <c r="B51" s="1" t="s">
        <v>71</v>
      </c>
      <c r="C51" s="1" t="s">
        <v>24</v>
      </c>
      <c r="D51" s="1" t="s">
        <v>119</v>
      </c>
      <c r="E51" s="2">
        <v>0</v>
      </c>
      <c r="F51" s="2"/>
      <c r="G51" s="2"/>
      <c r="H51" s="52" t="s">
        <v>141</v>
      </c>
      <c r="I51" s="56" t="s">
        <v>170</v>
      </c>
      <c r="J51" s="73">
        <v>53889</v>
      </c>
      <c r="K51" s="73"/>
      <c r="L51" s="73">
        <f t="shared" si="0"/>
        <v>53889</v>
      </c>
      <c r="M51" s="73">
        <v>53889</v>
      </c>
      <c r="N51" s="73"/>
      <c r="O51" s="73">
        <f t="shared" si="1"/>
        <v>53889</v>
      </c>
      <c r="P51" s="73">
        <v>53889</v>
      </c>
      <c r="Q51" s="77"/>
      <c r="R51" s="77">
        <f t="shared" si="2"/>
        <v>53889</v>
      </c>
    </row>
    <row r="52" spans="1:18" ht="54" customHeight="1" x14ac:dyDescent="0.25">
      <c r="A52" s="1" t="s">
        <v>118</v>
      </c>
      <c r="B52" s="1" t="s">
        <v>52</v>
      </c>
      <c r="C52" s="1" t="s">
        <v>24</v>
      </c>
      <c r="D52" s="1" t="s">
        <v>119</v>
      </c>
      <c r="E52" s="2">
        <v>0</v>
      </c>
      <c r="F52" s="2"/>
      <c r="G52" s="2"/>
      <c r="H52" s="52" t="s">
        <v>142</v>
      </c>
      <c r="I52" s="56" t="s">
        <v>171</v>
      </c>
      <c r="J52" s="73">
        <v>1322.4</v>
      </c>
      <c r="K52" s="73">
        <v>0</v>
      </c>
      <c r="L52" s="73">
        <f t="shared" si="0"/>
        <v>1322.4</v>
      </c>
      <c r="M52" s="74">
        <v>1322.4</v>
      </c>
      <c r="N52" s="74"/>
      <c r="O52" s="73">
        <f t="shared" si="1"/>
        <v>1322.4</v>
      </c>
      <c r="P52" s="106">
        <v>1322.4</v>
      </c>
      <c r="Q52" s="74"/>
      <c r="R52" s="77">
        <f t="shared" si="2"/>
        <v>1322.4</v>
      </c>
    </row>
    <row r="53" spans="1:18" ht="28.5" customHeight="1" x14ac:dyDescent="0.25">
      <c r="A53" s="1"/>
      <c r="B53" s="1"/>
      <c r="C53" s="1"/>
      <c r="D53" s="1"/>
      <c r="E53" s="2"/>
      <c r="F53" s="2"/>
      <c r="G53" s="2"/>
      <c r="H53" s="58" t="s">
        <v>187</v>
      </c>
      <c r="I53" s="58" t="s">
        <v>172</v>
      </c>
      <c r="J53" s="72">
        <f>SUM(J54:J65)</f>
        <v>94178.5</v>
      </c>
      <c r="K53" s="72">
        <f>SUM(K54:K65)</f>
        <v>0</v>
      </c>
      <c r="L53" s="72">
        <f>SUM(L54:L65)</f>
        <v>94178.5</v>
      </c>
      <c r="M53" s="72">
        <f>SUM(M54:M65)</f>
        <v>59618.2</v>
      </c>
      <c r="N53" s="72">
        <f>SUM(N54:N65)</f>
        <v>0</v>
      </c>
      <c r="O53" s="72">
        <f>SUM(O54:O65)</f>
        <v>59618.2</v>
      </c>
      <c r="P53" s="72">
        <f>SUM(P54:P65)</f>
        <v>57494.3</v>
      </c>
      <c r="Q53" s="72">
        <f>SUM(Q54:Q65)</f>
        <v>0</v>
      </c>
      <c r="R53" s="87">
        <f>SUM(R54:R65)</f>
        <v>57494.3</v>
      </c>
    </row>
    <row r="54" spans="1:18" ht="87.75" customHeight="1" x14ac:dyDescent="0.25">
      <c r="A54" s="1"/>
      <c r="B54" s="1"/>
      <c r="C54" s="1"/>
      <c r="D54" s="1"/>
      <c r="E54" s="2"/>
      <c r="F54" s="2"/>
      <c r="G54" s="2"/>
      <c r="H54" s="56" t="s">
        <v>199</v>
      </c>
      <c r="I54" s="49" t="s">
        <v>224</v>
      </c>
      <c r="J54" s="129">
        <v>768.1</v>
      </c>
      <c r="K54" s="129"/>
      <c r="L54" s="112">
        <f>J54+K54</f>
        <v>768.1</v>
      </c>
      <c r="M54" s="130">
        <v>0</v>
      </c>
      <c r="N54" s="130">
        <v>0</v>
      </c>
      <c r="O54" s="130">
        <v>0</v>
      </c>
      <c r="P54" s="130">
        <v>0</v>
      </c>
      <c r="Q54" s="130"/>
      <c r="R54" s="130">
        <v>0</v>
      </c>
    </row>
    <row r="55" spans="1:18" ht="153.75" customHeight="1" x14ac:dyDescent="0.25">
      <c r="A55" s="1" t="s">
        <v>120</v>
      </c>
      <c r="B55" s="1" t="s">
        <v>71</v>
      </c>
      <c r="C55" s="1" t="s">
        <v>24</v>
      </c>
      <c r="D55" s="1" t="s">
        <v>119</v>
      </c>
      <c r="E55" s="2">
        <v>0</v>
      </c>
      <c r="F55" s="2"/>
      <c r="G55" s="2"/>
      <c r="H55" s="59" t="s">
        <v>202</v>
      </c>
      <c r="I55" s="48" t="s">
        <v>203</v>
      </c>
      <c r="J55" s="129">
        <v>2822</v>
      </c>
      <c r="K55" s="129"/>
      <c r="L55" s="112">
        <f t="shared" ref="J55:L77" si="4">J55+K55</f>
        <v>2822</v>
      </c>
      <c r="M55" s="130">
        <v>0</v>
      </c>
      <c r="N55" s="130">
        <v>0</v>
      </c>
      <c r="O55" s="130">
        <v>0</v>
      </c>
      <c r="P55" s="130"/>
      <c r="Q55" s="130"/>
      <c r="R55" s="130">
        <v>0</v>
      </c>
    </row>
    <row r="56" spans="1:18" ht="66" customHeight="1" x14ac:dyDescent="0.25">
      <c r="A56" s="1"/>
      <c r="B56" s="1"/>
      <c r="C56" s="1"/>
      <c r="D56" s="1"/>
      <c r="E56" s="2"/>
      <c r="F56" s="2"/>
      <c r="G56" s="2"/>
      <c r="H56" s="59" t="s">
        <v>214</v>
      </c>
      <c r="I56" s="48" t="s">
        <v>215</v>
      </c>
      <c r="J56" s="129">
        <v>144</v>
      </c>
      <c r="K56" s="129"/>
      <c r="L56" s="112">
        <f t="shared" si="4"/>
        <v>144</v>
      </c>
      <c r="M56" s="130">
        <v>0</v>
      </c>
      <c r="N56" s="130"/>
      <c r="O56" s="82">
        <v>0</v>
      </c>
      <c r="P56" s="130">
        <v>0</v>
      </c>
      <c r="Q56" s="130"/>
      <c r="R56" s="82">
        <v>0</v>
      </c>
    </row>
    <row r="57" spans="1:18" ht="52.5" customHeight="1" x14ac:dyDescent="0.25">
      <c r="A57" s="1"/>
      <c r="B57" s="1"/>
      <c r="C57" s="1"/>
      <c r="D57" s="1"/>
      <c r="E57" s="2"/>
      <c r="F57" s="2"/>
      <c r="G57" s="2"/>
      <c r="H57" s="59" t="s">
        <v>222</v>
      </c>
      <c r="I57" s="48" t="s">
        <v>225</v>
      </c>
      <c r="J57" s="129">
        <v>25000</v>
      </c>
      <c r="K57" s="129"/>
      <c r="L57" s="112">
        <f t="shared" si="4"/>
        <v>25000</v>
      </c>
      <c r="M57" s="130">
        <v>0</v>
      </c>
      <c r="N57" s="130">
        <v>0</v>
      </c>
      <c r="O57" s="82">
        <v>0</v>
      </c>
      <c r="P57" s="130">
        <v>0</v>
      </c>
      <c r="Q57" s="130"/>
      <c r="R57" s="82">
        <v>0</v>
      </c>
    </row>
    <row r="58" spans="1:18" ht="42" customHeight="1" x14ac:dyDescent="0.25">
      <c r="A58" s="1"/>
      <c r="B58" s="1"/>
      <c r="C58" s="1"/>
      <c r="D58" s="1"/>
      <c r="E58" s="2"/>
      <c r="F58" s="2"/>
      <c r="G58" s="2"/>
      <c r="H58" s="83" t="s">
        <v>200</v>
      </c>
      <c r="I58" s="48" t="s">
        <v>201</v>
      </c>
      <c r="J58" s="129">
        <v>4317.3999999999996</v>
      </c>
      <c r="K58" s="129"/>
      <c r="L58" s="112">
        <f t="shared" si="4"/>
        <v>4317.3999999999996</v>
      </c>
      <c r="M58" s="130">
        <v>0</v>
      </c>
      <c r="N58" s="130">
        <v>0</v>
      </c>
      <c r="O58" s="130">
        <v>0</v>
      </c>
      <c r="P58" s="129">
        <v>82</v>
      </c>
      <c r="Q58" s="129"/>
      <c r="R58" s="122">
        <f t="shared" si="2"/>
        <v>82</v>
      </c>
    </row>
    <row r="59" spans="1:18" ht="85.5" customHeight="1" x14ac:dyDescent="0.25">
      <c r="A59" s="1"/>
      <c r="B59" s="1"/>
      <c r="C59" s="1"/>
      <c r="D59" s="1"/>
      <c r="E59" s="2"/>
      <c r="F59" s="2"/>
      <c r="G59" s="2"/>
      <c r="H59" s="83" t="s">
        <v>216</v>
      </c>
      <c r="I59" s="84" t="s">
        <v>217</v>
      </c>
      <c r="J59" s="129">
        <v>168.4</v>
      </c>
      <c r="K59" s="129"/>
      <c r="L59" s="112">
        <f t="shared" si="4"/>
        <v>168.4</v>
      </c>
      <c r="M59" s="129">
        <v>82</v>
      </c>
      <c r="N59" s="129"/>
      <c r="O59" s="112">
        <f t="shared" si="1"/>
        <v>82</v>
      </c>
      <c r="P59" s="129">
        <v>12688.3</v>
      </c>
      <c r="Q59" s="129"/>
      <c r="R59" s="122">
        <f t="shared" si="2"/>
        <v>12688.3</v>
      </c>
    </row>
    <row r="60" spans="1:18" ht="71.25" customHeight="1" x14ac:dyDescent="0.25">
      <c r="A60" s="1"/>
      <c r="B60" s="1"/>
      <c r="C60" s="1"/>
      <c r="D60" s="1"/>
      <c r="E60" s="2"/>
      <c r="F60" s="2"/>
      <c r="G60" s="2"/>
      <c r="H60" s="59" t="s">
        <v>183</v>
      </c>
      <c r="I60" s="61" t="s">
        <v>158</v>
      </c>
      <c r="J60" s="129">
        <v>16702.3</v>
      </c>
      <c r="K60" s="129"/>
      <c r="L60" s="112">
        <f t="shared" si="4"/>
        <v>16702.3</v>
      </c>
      <c r="M60" s="129">
        <v>14737.4</v>
      </c>
      <c r="N60" s="129"/>
      <c r="O60" s="112">
        <f t="shared" si="1"/>
        <v>14737.4</v>
      </c>
      <c r="P60" s="129">
        <v>846.1</v>
      </c>
      <c r="Q60" s="129"/>
      <c r="R60" s="122">
        <f t="shared" si="2"/>
        <v>846.1</v>
      </c>
    </row>
    <row r="61" spans="1:18" ht="77.25" customHeight="1" x14ac:dyDescent="0.25">
      <c r="A61" s="1"/>
      <c r="B61" s="1"/>
      <c r="C61" s="1"/>
      <c r="D61" s="1"/>
      <c r="E61" s="2"/>
      <c r="F61" s="2"/>
      <c r="G61" s="2"/>
      <c r="H61" s="53" t="s">
        <v>188</v>
      </c>
      <c r="I61" s="46" t="s">
        <v>174</v>
      </c>
      <c r="J61" s="129">
        <v>1000</v>
      </c>
      <c r="K61" s="129"/>
      <c r="L61" s="112">
        <f t="shared" si="4"/>
        <v>1000</v>
      </c>
      <c r="M61" s="129">
        <v>846.1</v>
      </c>
      <c r="N61" s="129"/>
      <c r="O61" s="112">
        <f t="shared" si="1"/>
        <v>846.1</v>
      </c>
      <c r="P61" s="130">
        <v>0</v>
      </c>
      <c r="Q61" s="130"/>
      <c r="R61" s="122">
        <f t="shared" si="2"/>
        <v>0</v>
      </c>
    </row>
    <row r="62" spans="1:18" ht="78.75" customHeight="1" x14ac:dyDescent="0.25">
      <c r="A62" s="1"/>
      <c r="B62" s="1"/>
      <c r="C62" s="1"/>
      <c r="D62" s="1"/>
      <c r="E62" s="2"/>
      <c r="F62" s="2"/>
      <c r="G62" s="2"/>
      <c r="H62" s="53" t="s">
        <v>204</v>
      </c>
      <c r="I62" s="46" t="s">
        <v>205</v>
      </c>
      <c r="J62" s="129">
        <v>321</v>
      </c>
      <c r="K62" s="129"/>
      <c r="L62" s="112">
        <f t="shared" si="4"/>
        <v>321</v>
      </c>
      <c r="M62" s="130">
        <v>0</v>
      </c>
      <c r="N62" s="130">
        <v>0</v>
      </c>
      <c r="O62" s="112">
        <f t="shared" si="1"/>
        <v>0</v>
      </c>
      <c r="P62" s="130">
        <v>0</v>
      </c>
      <c r="Q62" s="130"/>
      <c r="R62" s="122">
        <f t="shared" si="2"/>
        <v>0</v>
      </c>
    </row>
    <row r="63" spans="1:18" ht="123.75" customHeight="1" x14ac:dyDescent="0.25">
      <c r="A63" s="1"/>
      <c r="B63" s="1"/>
      <c r="C63" s="1"/>
      <c r="D63" s="1"/>
      <c r="E63" s="2"/>
      <c r="F63" s="2"/>
      <c r="G63" s="2"/>
      <c r="H63" s="53" t="s">
        <v>223</v>
      </c>
      <c r="I63" s="46" t="s">
        <v>226</v>
      </c>
      <c r="J63" s="129">
        <v>2469.1</v>
      </c>
      <c r="K63" s="129"/>
      <c r="L63" s="112">
        <f t="shared" si="4"/>
        <v>2469.1</v>
      </c>
      <c r="M63" s="130">
        <v>0</v>
      </c>
      <c r="N63" s="130">
        <v>0</v>
      </c>
      <c r="O63" s="82">
        <v>0</v>
      </c>
      <c r="P63" s="130">
        <v>0</v>
      </c>
      <c r="Q63" s="130"/>
      <c r="R63" s="82">
        <v>0</v>
      </c>
    </row>
    <row r="64" spans="1:18" ht="38.25" customHeight="1" x14ac:dyDescent="0.25">
      <c r="A64" s="1"/>
      <c r="B64" s="1"/>
      <c r="C64" s="1"/>
      <c r="D64" s="1"/>
      <c r="E64" s="2"/>
      <c r="F64" s="2"/>
      <c r="G64" s="2"/>
      <c r="H64" s="52" t="s">
        <v>184</v>
      </c>
      <c r="I64" s="46" t="s">
        <v>175</v>
      </c>
      <c r="J64" s="129">
        <v>4097.6000000000004</v>
      </c>
      <c r="K64" s="129"/>
      <c r="L64" s="112">
        <f t="shared" si="4"/>
        <v>4097.6000000000004</v>
      </c>
      <c r="M64" s="130">
        <v>0</v>
      </c>
      <c r="N64" s="130">
        <v>0</v>
      </c>
      <c r="O64" s="82">
        <v>0</v>
      </c>
      <c r="P64" s="130">
        <v>0</v>
      </c>
      <c r="Q64" s="130"/>
      <c r="R64" s="130">
        <v>0</v>
      </c>
    </row>
    <row r="65" spans="1:18" ht="50.25" customHeight="1" x14ac:dyDescent="0.25">
      <c r="A65" s="1" t="s">
        <v>121</v>
      </c>
      <c r="B65" s="1" t="s">
        <v>52</v>
      </c>
      <c r="C65" s="1" t="s">
        <v>24</v>
      </c>
      <c r="D65" s="1" t="s">
        <v>119</v>
      </c>
      <c r="E65" s="2">
        <v>0</v>
      </c>
      <c r="F65" s="2"/>
      <c r="G65" s="2"/>
      <c r="H65" s="59" t="s">
        <v>185</v>
      </c>
      <c r="I65" s="89" t="s">
        <v>176</v>
      </c>
      <c r="J65" s="129">
        <v>36368.6</v>
      </c>
      <c r="K65" s="129"/>
      <c r="L65" s="112">
        <f t="shared" si="4"/>
        <v>36368.6</v>
      </c>
      <c r="M65" s="129">
        <v>43952.7</v>
      </c>
      <c r="N65" s="129"/>
      <c r="O65" s="112">
        <f t="shared" si="1"/>
        <v>43952.7</v>
      </c>
      <c r="P65" s="129">
        <v>43877.9</v>
      </c>
      <c r="Q65" s="129"/>
      <c r="R65" s="122">
        <f t="shared" ref="R65" si="5">P65+Q65</f>
        <v>43877.9</v>
      </c>
    </row>
    <row r="66" spans="1:18" ht="38.25" customHeight="1" x14ac:dyDescent="0.25">
      <c r="A66" s="1" t="s">
        <v>122</v>
      </c>
      <c r="B66" s="1" t="s">
        <v>71</v>
      </c>
      <c r="C66" s="1" t="s">
        <v>24</v>
      </c>
      <c r="D66" s="1" t="s">
        <v>119</v>
      </c>
      <c r="E66" s="2">
        <v>0</v>
      </c>
      <c r="F66" s="2"/>
      <c r="G66" s="2"/>
      <c r="H66" s="60" t="s">
        <v>157</v>
      </c>
      <c r="I66" s="86" t="s">
        <v>177</v>
      </c>
      <c r="J66" s="85">
        <f>J67+J68+J69+J70+J71</f>
        <v>449345.2</v>
      </c>
      <c r="K66" s="113">
        <f>SUM(K67:K71)</f>
        <v>0</v>
      </c>
      <c r="L66" s="113">
        <f>SUM(L67:L71)</f>
        <v>449345.2</v>
      </c>
      <c r="M66" s="85">
        <f>M67+M68+M69+M70+M71</f>
        <v>477469</v>
      </c>
      <c r="N66" s="113">
        <f>SUM(N67:N71)</f>
        <v>0</v>
      </c>
      <c r="O66" s="113">
        <f>SUM(O67:O71)</f>
        <v>471734.80000000005</v>
      </c>
      <c r="P66" s="85">
        <f>P67+P68+P69+P70+P71</f>
        <v>471734.80000000005</v>
      </c>
      <c r="Q66" s="113">
        <f>SUM(Q67:Q71)</f>
        <v>0</v>
      </c>
      <c r="R66" s="121">
        <f t="shared" si="2"/>
        <v>471734.80000000005</v>
      </c>
    </row>
    <row r="67" spans="1:18" ht="58.5" customHeight="1" x14ac:dyDescent="0.25">
      <c r="A67" s="1"/>
      <c r="B67" s="1"/>
      <c r="C67" s="1"/>
      <c r="D67" s="1"/>
      <c r="E67" s="2"/>
      <c r="F67" s="2"/>
      <c r="G67" s="2"/>
      <c r="H67" s="59" t="s">
        <v>189</v>
      </c>
      <c r="I67" s="61" t="s">
        <v>178</v>
      </c>
      <c r="J67" s="129">
        <v>444036.2</v>
      </c>
      <c r="K67" s="129"/>
      <c r="L67" s="112">
        <f t="shared" si="4"/>
        <v>444036.2</v>
      </c>
      <c r="M67" s="129">
        <v>472678.2</v>
      </c>
      <c r="N67" s="129"/>
      <c r="O67" s="129">
        <v>467337.4</v>
      </c>
      <c r="P67" s="129">
        <v>467337.4</v>
      </c>
      <c r="Q67" s="129"/>
      <c r="R67" s="122">
        <f t="shared" si="2"/>
        <v>467337.4</v>
      </c>
    </row>
    <row r="68" spans="1:18" ht="114.75" customHeight="1" x14ac:dyDescent="0.25">
      <c r="A68" s="1" t="s">
        <v>123</v>
      </c>
      <c r="B68" s="1" t="s">
        <v>71</v>
      </c>
      <c r="C68" s="1" t="s">
        <v>24</v>
      </c>
      <c r="D68" s="1" t="s">
        <v>119</v>
      </c>
      <c r="E68" s="2">
        <v>0</v>
      </c>
      <c r="F68" s="2"/>
      <c r="G68" s="2"/>
      <c r="H68" s="59" t="s">
        <v>190</v>
      </c>
      <c r="I68" s="61" t="s">
        <v>179</v>
      </c>
      <c r="J68" s="129">
        <v>1910.2</v>
      </c>
      <c r="K68" s="129"/>
      <c r="L68" s="112">
        <f t="shared" si="4"/>
        <v>1910.2</v>
      </c>
      <c r="M68" s="129">
        <v>1407.5</v>
      </c>
      <c r="N68" s="129"/>
      <c r="O68" s="129">
        <v>603.20000000000005</v>
      </c>
      <c r="P68" s="129">
        <v>603.20000000000005</v>
      </c>
      <c r="Q68" s="129"/>
      <c r="R68" s="122">
        <f t="shared" si="2"/>
        <v>603.20000000000005</v>
      </c>
    </row>
    <row r="69" spans="1:18" ht="57.75" customHeight="1" x14ac:dyDescent="0.25">
      <c r="A69" s="1" t="s">
        <v>124</v>
      </c>
      <c r="B69" s="1" t="s">
        <v>52</v>
      </c>
      <c r="C69" s="1" t="s">
        <v>24</v>
      </c>
      <c r="D69" s="1" t="s">
        <v>119</v>
      </c>
      <c r="E69" s="2">
        <v>0</v>
      </c>
      <c r="F69" s="2"/>
      <c r="G69" s="2"/>
      <c r="H69" s="52" t="s">
        <v>191</v>
      </c>
      <c r="I69" s="46" t="s">
        <v>180</v>
      </c>
      <c r="J69" s="129">
        <v>1864</v>
      </c>
      <c r="K69" s="129"/>
      <c r="L69" s="112">
        <f t="shared" si="4"/>
        <v>1864</v>
      </c>
      <c r="M69" s="129">
        <v>1934</v>
      </c>
      <c r="N69" s="129"/>
      <c r="O69" s="129">
        <v>2110</v>
      </c>
      <c r="P69" s="129">
        <v>2110</v>
      </c>
      <c r="Q69" s="129"/>
      <c r="R69" s="122">
        <f t="shared" si="2"/>
        <v>2110</v>
      </c>
    </row>
    <row r="70" spans="1:18" ht="91.5" customHeight="1" x14ac:dyDescent="0.25">
      <c r="A70" s="1" t="s">
        <v>125</v>
      </c>
      <c r="B70" s="1" t="s">
        <v>71</v>
      </c>
      <c r="C70" s="1" t="s">
        <v>24</v>
      </c>
      <c r="D70" s="1" t="s">
        <v>119</v>
      </c>
      <c r="E70" s="2">
        <v>0</v>
      </c>
      <c r="F70" s="2"/>
      <c r="G70" s="2"/>
      <c r="H70" s="52" t="s">
        <v>192</v>
      </c>
      <c r="I70" s="88" t="s">
        <v>181</v>
      </c>
      <c r="J70" s="129">
        <v>19</v>
      </c>
      <c r="K70" s="129"/>
      <c r="L70" s="112">
        <f t="shared" si="4"/>
        <v>19</v>
      </c>
      <c r="M70" s="129">
        <v>19.5</v>
      </c>
      <c r="N70" s="129"/>
      <c r="O70" s="129">
        <v>202.5</v>
      </c>
      <c r="P70" s="129">
        <v>202.5</v>
      </c>
      <c r="Q70" s="129"/>
      <c r="R70" s="122">
        <f t="shared" si="2"/>
        <v>202.5</v>
      </c>
    </row>
    <row r="71" spans="1:18" ht="57" customHeight="1" x14ac:dyDescent="0.25">
      <c r="A71" s="1" t="s">
        <v>126</v>
      </c>
      <c r="B71" s="1" t="s">
        <v>71</v>
      </c>
      <c r="C71" s="1" t="s">
        <v>24</v>
      </c>
      <c r="D71" s="1" t="s">
        <v>119</v>
      </c>
      <c r="E71" s="2">
        <v>0</v>
      </c>
      <c r="F71" s="2"/>
      <c r="G71" s="2"/>
      <c r="H71" s="123" t="s">
        <v>193</v>
      </c>
      <c r="I71" s="61" t="s">
        <v>182</v>
      </c>
      <c r="J71" s="129">
        <v>1515.8</v>
      </c>
      <c r="K71" s="129"/>
      <c r="L71" s="112">
        <f t="shared" si="4"/>
        <v>1515.8</v>
      </c>
      <c r="M71" s="129">
        <v>1429.8</v>
      </c>
      <c r="N71" s="129"/>
      <c r="O71" s="129">
        <v>1481.7</v>
      </c>
      <c r="P71" s="129">
        <v>1481.7</v>
      </c>
      <c r="Q71" s="129"/>
      <c r="R71" s="122">
        <f t="shared" ref="R71:R76" si="6">P71+Q71</f>
        <v>1481.7</v>
      </c>
    </row>
    <row r="72" spans="1:18" s="128" customFormat="1" ht="34.5" customHeight="1" x14ac:dyDescent="0.25">
      <c r="A72" s="125"/>
      <c r="B72" s="125"/>
      <c r="C72" s="125"/>
      <c r="D72" s="125"/>
      <c r="E72" s="126"/>
      <c r="F72" s="126"/>
      <c r="G72" s="126"/>
      <c r="H72" s="127" t="s">
        <v>213</v>
      </c>
      <c r="I72" s="86" t="s">
        <v>206</v>
      </c>
      <c r="J72" s="113">
        <f>SUM(J73:J76)</f>
        <v>75060.7</v>
      </c>
      <c r="K72" s="85">
        <f>SUM(K73:K76)</f>
        <v>0</v>
      </c>
      <c r="L72" s="113">
        <f t="shared" si="4"/>
        <v>75060.7</v>
      </c>
      <c r="M72" s="85">
        <f>SUM(M73:M76)</f>
        <v>63138.899999999994</v>
      </c>
      <c r="N72" s="85">
        <f>SUM(N73:N76)</f>
        <v>0</v>
      </c>
      <c r="O72" s="85">
        <f>SUM(O73:O76)</f>
        <v>63138.899999999994</v>
      </c>
      <c r="P72" s="85">
        <f>SUM(P73:P76)</f>
        <v>63098</v>
      </c>
      <c r="Q72" s="85">
        <f>SUM(Q73:Q76)</f>
        <v>0</v>
      </c>
      <c r="R72" s="85">
        <f>SUM(R73:R76)</f>
        <v>63098</v>
      </c>
    </row>
    <row r="73" spans="1:18" s="128" customFormat="1" ht="34.5" customHeight="1" x14ac:dyDescent="0.25">
      <c r="A73" s="125"/>
      <c r="B73" s="125"/>
      <c r="C73" s="125"/>
      <c r="D73" s="125"/>
      <c r="E73" s="126"/>
      <c r="F73" s="126"/>
      <c r="G73" s="126"/>
      <c r="H73" s="127"/>
      <c r="I73" s="86"/>
      <c r="J73" s="130">
        <v>2815.6</v>
      </c>
      <c r="K73" s="129"/>
      <c r="L73" s="112">
        <f t="shared" si="4"/>
        <v>2815.6</v>
      </c>
      <c r="M73" s="129">
        <v>2815.6</v>
      </c>
      <c r="N73" s="129"/>
      <c r="O73" s="112">
        <f t="shared" ref="O71:O76" si="7">M73+N73</f>
        <v>2815.6</v>
      </c>
      <c r="P73" s="129">
        <v>3068.6</v>
      </c>
      <c r="Q73" s="129"/>
      <c r="R73" s="122">
        <f t="shared" si="6"/>
        <v>3068.6</v>
      </c>
    </row>
    <row r="74" spans="1:18" ht="125.25" customHeight="1" x14ac:dyDescent="0.25">
      <c r="A74" s="1"/>
      <c r="B74" s="1"/>
      <c r="C74" s="1"/>
      <c r="D74" s="1"/>
      <c r="E74" s="2"/>
      <c r="F74" s="2"/>
      <c r="G74" s="2"/>
      <c r="H74" s="123" t="s">
        <v>207</v>
      </c>
      <c r="I74" s="89" t="s">
        <v>208</v>
      </c>
      <c r="J74" s="129">
        <v>16664.900000000001</v>
      </c>
      <c r="K74" s="129"/>
      <c r="L74" s="112">
        <f t="shared" si="4"/>
        <v>16664.900000000001</v>
      </c>
      <c r="M74" s="129">
        <v>16594.3</v>
      </c>
      <c r="N74" s="129"/>
      <c r="O74" s="112">
        <f t="shared" si="7"/>
        <v>16594.3</v>
      </c>
      <c r="P74" s="129">
        <v>16300.4</v>
      </c>
      <c r="Q74" s="129"/>
      <c r="R74" s="122">
        <f t="shared" si="6"/>
        <v>16300.4</v>
      </c>
    </row>
    <row r="75" spans="1:18" ht="108" customHeight="1" x14ac:dyDescent="0.25">
      <c r="A75" s="1"/>
      <c r="B75" s="1"/>
      <c r="C75" s="1"/>
      <c r="D75" s="1"/>
      <c r="E75" s="2"/>
      <c r="F75" s="2"/>
      <c r="G75" s="2"/>
      <c r="H75" s="123" t="s">
        <v>209</v>
      </c>
      <c r="I75" s="61" t="s">
        <v>210</v>
      </c>
      <c r="J75" s="129">
        <v>39990</v>
      </c>
      <c r="K75" s="129"/>
      <c r="L75" s="112">
        <f t="shared" si="4"/>
        <v>39990</v>
      </c>
      <c r="M75" s="129">
        <v>43000</v>
      </c>
      <c r="N75" s="129"/>
      <c r="O75" s="112">
        <f t="shared" si="7"/>
        <v>43000</v>
      </c>
      <c r="P75" s="129">
        <v>43000</v>
      </c>
      <c r="Q75" s="129"/>
      <c r="R75" s="122">
        <f t="shared" si="6"/>
        <v>43000</v>
      </c>
    </row>
    <row r="76" spans="1:18" ht="52.5" customHeight="1" x14ac:dyDescent="0.25">
      <c r="A76" s="1"/>
      <c r="B76" s="1"/>
      <c r="C76" s="1"/>
      <c r="D76" s="1"/>
      <c r="E76" s="2"/>
      <c r="F76" s="2"/>
      <c r="G76" s="2"/>
      <c r="H76" s="123" t="s">
        <v>211</v>
      </c>
      <c r="I76" s="61" t="s">
        <v>212</v>
      </c>
      <c r="J76" s="129">
        <v>15590.2</v>
      </c>
      <c r="K76" s="129"/>
      <c r="L76" s="112">
        <f t="shared" si="4"/>
        <v>15590.2</v>
      </c>
      <c r="M76" s="129">
        <v>729</v>
      </c>
      <c r="N76" s="129"/>
      <c r="O76" s="112">
        <f t="shared" si="7"/>
        <v>729</v>
      </c>
      <c r="P76" s="129">
        <v>729</v>
      </c>
      <c r="Q76" s="129"/>
      <c r="R76" s="122">
        <f t="shared" si="6"/>
        <v>729</v>
      </c>
    </row>
    <row r="77" spans="1:18" x14ac:dyDescent="0.25">
      <c r="A77" s="25"/>
      <c r="B77" s="25"/>
      <c r="C77" s="25"/>
      <c r="D77" s="25"/>
      <c r="E77" s="26"/>
      <c r="F77" s="27"/>
      <c r="G77" s="27"/>
      <c r="H77" s="54"/>
      <c r="I77" s="93" t="s">
        <v>127</v>
      </c>
      <c r="J77" s="72">
        <f>J10+J48</f>
        <v>1073551.5</v>
      </c>
      <c r="K77" s="72">
        <f>K10+K48</f>
        <v>885</v>
      </c>
      <c r="L77" s="113">
        <f t="shared" si="4"/>
        <v>1074436.5</v>
      </c>
      <c r="M77" s="72">
        <f>M10+M48</f>
        <v>1066376.3999999999</v>
      </c>
      <c r="N77" s="72">
        <f>N10+N48</f>
        <v>0</v>
      </c>
      <c r="O77" s="113">
        <f t="shared" ref="O77" si="8">M77+N77</f>
        <v>1066376.3999999999</v>
      </c>
      <c r="P77" s="72">
        <f>P10+P48</f>
        <v>1082374.2</v>
      </c>
      <c r="Q77" s="72">
        <f>Q10+Q48</f>
        <v>0</v>
      </c>
      <c r="R77" s="121">
        <f t="shared" ref="R77" si="9">P77+Q77</f>
        <v>1082374.2</v>
      </c>
    </row>
    <row r="78" spans="1:18" hidden="1" x14ac:dyDescent="0.25">
      <c r="A78" s="25"/>
      <c r="B78" s="25"/>
      <c r="C78" s="25"/>
      <c r="D78" s="25"/>
      <c r="E78" s="26"/>
      <c r="F78" s="27"/>
      <c r="G78" s="27"/>
      <c r="H78" s="35"/>
      <c r="I78" s="94" t="s">
        <v>128</v>
      </c>
      <c r="J78" s="78"/>
      <c r="K78" s="78"/>
      <c r="L78" s="116"/>
      <c r="M78" s="78"/>
      <c r="N78" s="116"/>
      <c r="O78" s="78"/>
      <c r="P78" s="108">
        <f>P79-P77</f>
        <v>-356036.19999999995</v>
      </c>
      <c r="Q78" s="111"/>
      <c r="R78" s="120"/>
    </row>
    <row r="79" spans="1:18" hidden="1" x14ac:dyDescent="0.25">
      <c r="A79" s="25"/>
      <c r="B79" s="25"/>
      <c r="C79" s="25"/>
      <c r="D79" s="25"/>
      <c r="E79" s="26"/>
      <c r="F79" s="27"/>
      <c r="G79" s="27"/>
      <c r="H79" s="28"/>
      <c r="I79" s="95" t="s">
        <v>129</v>
      </c>
      <c r="J79" s="79"/>
      <c r="K79" s="117"/>
      <c r="L79" s="118"/>
      <c r="M79" s="117"/>
      <c r="N79" s="118"/>
      <c r="O79" s="117"/>
      <c r="P79" s="119">
        <f>E9</f>
        <v>726338</v>
      </c>
      <c r="Q79" s="111"/>
      <c r="R79" s="120"/>
    </row>
    <row r="80" spans="1:18" ht="15" x14ac:dyDescent="0.25">
      <c r="H80" s="54"/>
      <c r="I80" s="93" t="s">
        <v>173</v>
      </c>
      <c r="J80" s="80">
        <f>J77-J81</f>
        <v>0</v>
      </c>
      <c r="K80" s="80">
        <f>K77-K81</f>
        <v>-4602.7</v>
      </c>
      <c r="L80" s="113">
        <f t="shared" ref="L80:L81" si="10">J80+K80</f>
        <v>-4602.7</v>
      </c>
      <c r="M80" s="80">
        <f>M77-M81</f>
        <v>0</v>
      </c>
      <c r="N80" s="67"/>
      <c r="O80" s="80">
        <f>O77-O81</f>
        <v>0</v>
      </c>
      <c r="P80" s="80">
        <f>P77-P81</f>
        <v>0</v>
      </c>
      <c r="Q80" s="80"/>
      <c r="R80" s="80">
        <f>R77-R81</f>
        <v>0</v>
      </c>
    </row>
    <row r="81" spans="8:18" ht="15" x14ac:dyDescent="0.25">
      <c r="H81" s="54"/>
      <c r="I81" s="93" t="s">
        <v>129</v>
      </c>
      <c r="J81" s="81">
        <v>1073551.5</v>
      </c>
      <c r="K81" s="96">
        <v>5487.7</v>
      </c>
      <c r="L81" s="113">
        <f t="shared" si="10"/>
        <v>1079039.2</v>
      </c>
      <c r="M81" s="72">
        <v>1066376.3999999999</v>
      </c>
      <c r="N81" s="72"/>
      <c r="O81" s="113">
        <f t="shared" ref="O81" si="11">M81+N81</f>
        <v>1066376.3999999999</v>
      </c>
      <c r="P81" s="72">
        <v>1082374.2</v>
      </c>
      <c r="Q81" s="87"/>
      <c r="R81" s="121">
        <f t="shared" ref="R81" si="12">P81+Q81</f>
        <v>1082374.2</v>
      </c>
    </row>
  </sheetData>
  <mergeCells count="4">
    <mergeCell ref="H3:P3"/>
    <mergeCell ref="H5:H6"/>
    <mergeCell ref="I5:I6"/>
    <mergeCell ref="J5:R5"/>
  </mergeCells>
  <phoneticPr fontId="8" type="noConversion"/>
  <pageMargins left="0.78" right="0.66" top="0.43" bottom="0.75" header="0.3" footer="0.3"/>
  <pageSetup paperSize="9" scale="54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2023-01-10T06:25:37Z</cp:lastPrinted>
  <dcterms:created xsi:type="dcterms:W3CDTF">2020-11-15T17:15:43Z</dcterms:created>
  <dcterms:modified xsi:type="dcterms:W3CDTF">2024-01-16T10:33:00Z</dcterms:modified>
</cp:coreProperties>
</file>