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RETAR-RAYSOV\Users\Public\УФ\Изменения в бюджет 2024-2026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R75" i="1" l="1"/>
  <c r="R73" i="1"/>
  <c r="Q72" i="1"/>
  <c r="O73" i="1"/>
  <c r="O75" i="1"/>
  <c r="N72" i="1"/>
  <c r="L73" i="1"/>
  <c r="K72" i="1"/>
  <c r="Q66" i="1"/>
  <c r="N66" i="1"/>
  <c r="K66" i="1"/>
  <c r="R65" i="1"/>
  <c r="R59" i="1"/>
  <c r="Q53" i="1"/>
  <c r="O59" i="1"/>
  <c r="N53" i="1"/>
  <c r="K53" i="1"/>
  <c r="L61" i="1"/>
  <c r="O11" i="1" l="1"/>
  <c r="O12" i="1"/>
  <c r="P10" i="1"/>
  <c r="M10" i="1"/>
  <c r="J10" i="1"/>
  <c r="L81" i="1" l="1"/>
  <c r="L59" i="1"/>
  <c r="R81" i="1" l="1"/>
  <c r="O81" i="1"/>
  <c r="O61" i="1" l="1"/>
  <c r="R76" i="1"/>
  <c r="O76" i="1"/>
  <c r="L72" i="1"/>
  <c r="L57" i="1"/>
  <c r="R74" i="1" l="1"/>
  <c r="R72" i="1" s="1"/>
  <c r="O74" i="1"/>
  <c r="O72" i="1" s="1"/>
  <c r="L76" i="1"/>
  <c r="L75" i="1"/>
  <c r="L74" i="1"/>
  <c r="Q49" i="1"/>
  <c r="Q48" i="1" s="1"/>
  <c r="N49" i="1"/>
  <c r="N48" i="1" s="1"/>
  <c r="K49" i="1"/>
  <c r="K48" i="1" s="1"/>
  <c r="L63" i="1" l="1"/>
  <c r="L56" i="1"/>
  <c r="Q77" i="1" l="1"/>
  <c r="N77" i="1"/>
  <c r="R71" i="1"/>
  <c r="R70" i="1"/>
  <c r="R69" i="1"/>
  <c r="R68" i="1"/>
  <c r="R67" i="1"/>
  <c r="R62" i="1"/>
  <c r="R61" i="1"/>
  <c r="R60" i="1"/>
  <c r="R58" i="1"/>
  <c r="R53" i="1" s="1"/>
  <c r="R52" i="1"/>
  <c r="R51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1" i="1"/>
  <c r="O70" i="1"/>
  <c r="O69" i="1"/>
  <c r="O68" i="1"/>
  <c r="O67" i="1"/>
  <c r="O66" i="1" s="1"/>
  <c r="O65" i="1"/>
  <c r="O62" i="1"/>
  <c r="O60" i="1"/>
  <c r="O53" i="1"/>
  <c r="O52" i="1"/>
  <c r="O51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77" i="1"/>
  <c r="K80" i="1" s="1"/>
  <c r="L62" i="1"/>
  <c r="L58" i="1"/>
  <c r="L71" i="1" l="1"/>
  <c r="L70" i="1"/>
  <c r="L69" i="1"/>
  <c r="L68" i="1"/>
  <c r="L67" i="1"/>
  <c r="L65" i="1"/>
  <c r="L64" i="1"/>
  <c r="L60" i="1"/>
  <c r="L55" i="1"/>
  <c r="L52" i="1"/>
  <c r="L51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4" i="1"/>
  <c r="L66" i="1" l="1"/>
  <c r="L53" i="1"/>
  <c r="P66" i="1"/>
  <c r="R66" i="1" s="1"/>
  <c r="M66" i="1"/>
  <c r="J66" i="1"/>
  <c r="P50" i="1" l="1"/>
  <c r="R50" i="1" s="1"/>
  <c r="M50" i="1"/>
  <c r="O50" i="1" s="1"/>
  <c r="J50" i="1"/>
  <c r="L50" i="1" l="1"/>
  <c r="J49" i="1"/>
  <c r="J48" i="1" s="1"/>
  <c r="M49" i="1"/>
  <c r="M48" i="1" s="1"/>
  <c r="P49" i="1"/>
  <c r="R49" i="1" l="1"/>
  <c r="R48" i="1" s="1"/>
  <c r="P48" i="1"/>
  <c r="O49" i="1"/>
  <c r="O48" i="1" s="1"/>
  <c r="L49" i="1"/>
  <c r="L48" i="1" s="1"/>
  <c r="M77" i="1"/>
  <c r="O77" i="1" s="1"/>
  <c r="O10" i="1"/>
  <c r="P77" i="1"/>
  <c r="R10" i="1"/>
  <c r="J77" i="1"/>
  <c r="L10" i="1"/>
  <c r="E9" i="1"/>
  <c r="P79" i="1" s="1"/>
  <c r="F9" i="1"/>
  <c r="P80" i="1" l="1"/>
  <c r="R77" i="1"/>
  <c r="J80" i="1"/>
  <c r="L80" i="1" s="1"/>
  <c r="L77" i="1"/>
  <c r="P78" i="1"/>
</calcChain>
</file>

<file path=xl/sharedStrings.xml><?xml version="1.0" encoding="utf-8"?>
<sst xmlns="http://schemas.openxmlformats.org/spreadsheetml/2006/main" count="356" uniqueCount="227">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</sst>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165" fontId="15" fillId="0" borderId="6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/>
    <xf numFmtId="165" fontId="13" fillId="0" borderId="2" xfId="0" applyNumberFormat="1" applyFont="1" applyFill="1" applyBorder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showWhiteSpace="0" topLeftCell="H2" workbookViewId="0">
      <selection activeCell="Q82" sqref="Q82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1.5703125" style="31" customWidth="1"/>
    <col min="11" max="11" width="11.140625" style="31" customWidth="1"/>
    <col min="12" max="12" width="12.28515625" style="31" customWidth="1"/>
    <col min="13" max="13" width="11" style="31" customWidth="1"/>
    <col min="14" max="14" width="11.42578125" style="31" customWidth="1"/>
    <col min="15" max="15" width="12.7109375" style="31" customWidth="1"/>
    <col min="16" max="16" width="11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8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4" t="s">
        <v>218</v>
      </c>
      <c r="I3" s="135"/>
      <c r="J3" s="135"/>
      <c r="K3" s="135"/>
      <c r="L3" s="135"/>
      <c r="M3" s="135"/>
      <c r="N3" s="135"/>
      <c r="O3" s="135"/>
      <c r="P3" s="135"/>
      <c r="Q3" s="93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36" t="s">
        <v>0</v>
      </c>
      <c r="I5" s="137" t="s">
        <v>1</v>
      </c>
      <c r="J5" s="138" t="s">
        <v>160</v>
      </c>
      <c r="K5" s="138"/>
      <c r="L5" s="138"/>
      <c r="M5" s="139"/>
      <c r="N5" s="139"/>
      <c r="O5" s="139"/>
      <c r="P5" s="139"/>
      <c r="Q5" s="140"/>
      <c r="R5" s="140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36"/>
      <c r="I6" s="137"/>
      <c r="J6" s="99" t="s">
        <v>219</v>
      </c>
      <c r="K6" s="99" t="s">
        <v>196</v>
      </c>
      <c r="L6" s="99" t="s">
        <v>197</v>
      </c>
      <c r="M6" s="99" t="s">
        <v>195</v>
      </c>
      <c r="N6" s="99" t="s">
        <v>196</v>
      </c>
      <c r="O6" s="99" t="s">
        <v>198</v>
      </c>
      <c r="P6" s="100" t="s">
        <v>220</v>
      </c>
      <c r="Q6" s="99" t="s">
        <v>196</v>
      </c>
      <c r="R6" s="99" t="s">
        <v>221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1" t="s">
        <v>11</v>
      </c>
      <c r="Q7" s="38"/>
      <c r="R7" s="110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5"/>
      <c r="M8" s="40"/>
      <c r="N8" s="115"/>
      <c r="O8" s="40"/>
      <c r="P8" s="102" t="s">
        <v>21</v>
      </c>
      <c r="Q8" s="41"/>
      <c r="R8" s="94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6"/>
      <c r="M9" s="43"/>
      <c r="N9" s="116"/>
      <c r="O9" s="43"/>
      <c r="P9" s="103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</f>
        <v>399755.7</v>
      </c>
      <c r="K10" s="125"/>
      <c r="L10" s="72">
        <f t="shared" ref="L10:L52" si="0">J10+K10</f>
        <v>399755.7</v>
      </c>
      <c r="M10" s="62">
        <f>M11+M13+M15+M19+M23+M25+M28+M34+M40+M42+M46</f>
        <v>410938.89999999997</v>
      </c>
      <c r="N10" s="64"/>
      <c r="O10" s="72">
        <f t="shared" ref="O10:O70" si="1">M10+N10</f>
        <v>410938.89999999997</v>
      </c>
      <c r="P10" s="62">
        <f>P11+P13+P15+P19+P23+P25+P28+P34+P40+P42+P46</f>
        <v>434835.7</v>
      </c>
      <c r="Q10" s="111"/>
      <c r="R10" s="88">
        <f t="shared" ref="R10:R70" si="2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62"/>
      <c r="L11" s="73">
        <f t="shared" si="0"/>
        <v>273160</v>
      </c>
      <c r="M11" s="63">
        <v>284086</v>
      </c>
      <c r="N11" s="65"/>
      <c r="O11" s="73">
        <f t="shared" si="1"/>
        <v>284086</v>
      </c>
      <c r="P11" s="104">
        <v>295449</v>
      </c>
      <c r="Q11" s="63"/>
      <c r="R11" s="77">
        <f t="shared" si="2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4">
        <v>273160</v>
      </c>
      <c r="K12" s="64"/>
      <c r="L12" s="73">
        <f t="shared" si="0"/>
        <v>273160</v>
      </c>
      <c r="M12" s="65">
        <v>284086</v>
      </c>
      <c r="N12" s="65"/>
      <c r="O12" s="73">
        <f t="shared" si="1"/>
        <v>284086</v>
      </c>
      <c r="P12" s="105">
        <v>295449</v>
      </c>
      <c r="Q12" s="65"/>
      <c r="R12" s="77">
        <f t="shared" si="2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1">
        <v>33404.400000000001</v>
      </c>
      <c r="K13" s="91"/>
      <c r="L13" s="73">
        <f t="shared" si="0"/>
        <v>33404.400000000001</v>
      </c>
      <c r="M13" s="69">
        <v>34191.599999999999</v>
      </c>
      <c r="N13" s="67"/>
      <c r="O13" s="73">
        <f t="shared" si="1"/>
        <v>34191.599999999999</v>
      </c>
      <c r="P13" s="91">
        <v>46111.4</v>
      </c>
      <c r="Q13" s="69"/>
      <c r="R13" s="77">
        <f t="shared" si="2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1"/>
        <v>34191.599999999999</v>
      </c>
      <c r="P14" s="66">
        <v>46111.4</v>
      </c>
      <c r="Q14" s="67"/>
      <c r="R14" s="77">
        <f t="shared" si="2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3">
        <f t="shared" si="0"/>
        <v>12496</v>
      </c>
      <c r="M15" s="69">
        <v>13165</v>
      </c>
      <c r="N15" s="67"/>
      <c r="O15" s="73">
        <f t="shared" si="1"/>
        <v>13165</v>
      </c>
      <c r="P15" s="91">
        <v>13779</v>
      </c>
      <c r="Q15" s="69"/>
      <c r="R15" s="77">
        <f t="shared" si="2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186</v>
      </c>
      <c r="I16" s="56" t="s">
        <v>163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1"/>
        <v>8794</v>
      </c>
      <c r="P16" s="66">
        <v>9408</v>
      </c>
      <c r="Q16" s="67"/>
      <c r="R16" s="77">
        <f t="shared" si="2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1"/>
        <v>702</v>
      </c>
      <c r="P17" s="66">
        <v>702</v>
      </c>
      <c r="Q17" s="67"/>
      <c r="R17" s="77">
        <f t="shared" si="2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194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1"/>
        <v>3669</v>
      </c>
      <c r="P18" s="66">
        <v>3669</v>
      </c>
      <c r="Q18" s="67"/>
      <c r="R18" s="77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3">
        <f t="shared" si="0"/>
        <v>24470</v>
      </c>
      <c r="M19" s="75">
        <v>24470</v>
      </c>
      <c r="N19" s="74"/>
      <c r="O19" s="73">
        <f t="shared" si="1"/>
        <v>24470</v>
      </c>
      <c r="P19" s="106">
        <v>24470</v>
      </c>
      <c r="Q19" s="75"/>
      <c r="R19" s="77">
        <f t="shared" si="2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1"/>
        <v>6082</v>
      </c>
      <c r="P20" s="107">
        <v>6082</v>
      </c>
      <c r="Q20" s="74"/>
      <c r="R20" s="77">
        <f t="shared" si="2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1"/>
        <v>12753</v>
      </c>
      <c r="P21" s="107">
        <v>12753</v>
      </c>
      <c r="Q21" s="74"/>
      <c r="R21" s="77">
        <f t="shared" si="2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1"/>
        <v>5635</v>
      </c>
      <c r="P22" s="107">
        <v>5635</v>
      </c>
      <c r="Q22" s="74"/>
      <c r="R22" s="77">
        <f t="shared" si="2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/>
      <c r="L23" s="73">
        <f t="shared" si="0"/>
        <v>6470</v>
      </c>
      <c r="M23" s="75">
        <v>6470</v>
      </c>
      <c r="N23" s="74"/>
      <c r="O23" s="73">
        <f t="shared" si="1"/>
        <v>6470</v>
      </c>
      <c r="P23" s="106">
        <v>6470</v>
      </c>
      <c r="Q23" s="75"/>
      <c r="R23" s="77">
        <f t="shared" si="2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/>
      <c r="L24" s="73">
        <f t="shared" si="0"/>
        <v>6470</v>
      </c>
      <c r="M24" s="74">
        <v>6470</v>
      </c>
      <c r="N24" s="74"/>
      <c r="O24" s="73">
        <f t="shared" si="1"/>
        <v>6470</v>
      </c>
      <c r="P24" s="107">
        <v>6470</v>
      </c>
      <c r="Q24" s="74"/>
      <c r="R24" s="77">
        <f t="shared" si="2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3">
        <f t="shared" si="1"/>
        <v>1622</v>
      </c>
      <c r="P25" s="106">
        <v>1622</v>
      </c>
      <c r="Q25" s="75"/>
      <c r="R25" s="77">
        <f t="shared" si="2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1"/>
        <v>0</v>
      </c>
      <c r="P26" s="107"/>
      <c r="Q26" s="74"/>
      <c r="R26" s="77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1"/>
        <v>1622</v>
      </c>
      <c r="P27" s="107">
        <v>1622</v>
      </c>
      <c r="Q27" s="74"/>
      <c r="R27" s="77">
        <f t="shared" si="2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3">
        <f t="shared" si="1"/>
        <v>25765</v>
      </c>
      <c r="P28" s="106">
        <v>25765</v>
      </c>
      <c r="Q28" s="75"/>
      <c r="R28" s="77">
        <f t="shared" si="2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1"/>
        <v>25264</v>
      </c>
      <c r="P29" s="107">
        <v>25624</v>
      </c>
      <c r="Q29" s="74"/>
      <c r="R29" s="77">
        <f t="shared" si="2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1"/>
        <v>67</v>
      </c>
      <c r="P30" s="107">
        <v>67</v>
      </c>
      <c r="Q30" s="74"/>
      <c r="R30" s="77">
        <f t="shared" si="2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1"/>
        <v>241</v>
      </c>
      <c r="P31" s="107">
        <v>241</v>
      </c>
      <c r="Q31" s="74"/>
      <c r="R31" s="77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1"/>
        <v>37</v>
      </c>
      <c r="P32" s="107">
        <v>37</v>
      </c>
      <c r="Q32" s="74"/>
      <c r="R32" s="77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1"/>
        <v>156</v>
      </c>
      <c r="P33" s="107">
        <v>156</v>
      </c>
      <c r="Q33" s="74"/>
      <c r="R33" s="77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1"/>
        <v>14119.3</v>
      </c>
      <c r="P34" s="106">
        <v>14119.3</v>
      </c>
      <c r="Q34" s="75"/>
      <c r="R34" s="77">
        <f t="shared" si="2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1"/>
        <v>0</v>
      </c>
      <c r="P35" s="107"/>
      <c r="Q35" s="74"/>
      <c r="R35" s="77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1"/>
        <v>0</v>
      </c>
      <c r="P36" s="107"/>
      <c r="Q36" s="74"/>
      <c r="R36" s="77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1"/>
        <v>0</v>
      </c>
      <c r="P37" s="107"/>
      <c r="Q37" s="74"/>
      <c r="R37" s="77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1"/>
        <v>0</v>
      </c>
      <c r="P38" s="107"/>
      <c r="Q38" s="74"/>
      <c r="R38" s="77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1"/>
        <v>14119.3</v>
      </c>
      <c r="P39" s="107">
        <v>14119.3</v>
      </c>
      <c r="Q39" s="74"/>
      <c r="R39" s="77">
        <f t="shared" si="2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50</v>
      </c>
      <c r="K40" s="72"/>
      <c r="L40" s="73">
        <f t="shared" si="0"/>
        <v>50</v>
      </c>
      <c r="M40" s="75">
        <v>50</v>
      </c>
      <c r="N40" s="74"/>
      <c r="O40" s="73">
        <f t="shared" si="1"/>
        <v>50</v>
      </c>
      <c r="P40" s="106">
        <v>50</v>
      </c>
      <c r="Q40" s="75"/>
      <c r="R40" s="77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1"/>
        <v>0</v>
      </c>
      <c r="P41" s="107"/>
      <c r="Q41" s="74"/>
      <c r="R41" s="77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v>5000</v>
      </c>
      <c r="K42" s="92">
        <v>0</v>
      </c>
      <c r="L42" s="73">
        <f t="shared" si="0"/>
        <v>5000</v>
      </c>
      <c r="M42" s="75">
        <v>5000</v>
      </c>
      <c r="N42" s="74"/>
      <c r="O42" s="73">
        <f t="shared" si="1"/>
        <v>5000</v>
      </c>
      <c r="P42" s="106">
        <v>5000</v>
      </c>
      <c r="Q42" s="75"/>
      <c r="R42" s="77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3">
        <v>569</v>
      </c>
      <c r="K43" s="92">
        <v>0</v>
      </c>
      <c r="L43" s="73">
        <f t="shared" si="0"/>
        <v>569</v>
      </c>
      <c r="M43" s="92">
        <v>0</v>
      </c>
      <c r="N43" s="92"/>
      <c r="O43" s="73">
        <f t="shared" si="1"/>
        <v>0</v>
      </c>
      <c r="P43" s="108">
        <v>0</v>
      </c>
      <c r="Q43" s="92"/>
      <c r="R43" s="77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1"/>
        <v>4800</v>
      </c>
      <c r="P44" s="107">
        <v>4800</v>
      </c>
      <c r="Q44" s="74"/>
      <c r="R44" s="77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1"/>
        <v>200</v>
      </c>
      <c r="P45" s="107">
        <v>200</v>
      </c>
      <c r="Q45" s="74"/>
      <c r="R45" s="77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2000</v>
      </c>
      <c r="K46" s="72"/>
      <c r="L46" s="73">
        <f t="shared" si="0"/>
        <v>2000</v>
      </c>
      <c r="M46" s="75">
        <v>2000</v>
      </c>
      <c r="N46" s="74"/>
      <c r="O46" s="73">
        <f t="shared" si="1"/>
        <v>2000</v>
      </c>
      <c r="P46" s="106">
        <v>2000</v>
      </c>
      <c r="Q46" s="75"/>
      <c r="R46" s="77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6"/>
      <c r="K47" s="76"/>
      <c r="L47" s="73">
        <f t="shared" si="0"/>
        <v>0</v>
      </c>
      <c r="M47" s="74"/>
      <c r="N47" s="74"/>
      <c r="O47" s="73">
        <f t="shared" si="1"/>
        <v>0</v>
      </c>
      <c r="P47" s="107"/>
      <c r="Q47" s="74"/>
      <c r="R47" s="77">
        <f t="shared" si="2"/>
        <v>0</v>
      </c>
    </row>
    <row r="48" spans="1:18" s="24" customFormat="1" ht="14.25" x14ac:dyDescent="0.2">
      <c r="A48" s="22" t="s">
        <v>112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51" t="s">
        <v>113</v>
      </c>
      <c r="I48" s="45" t="s">
        <v>114</v>
      </c>
      <c r="J48" s="72">
        <f>J49</f>
        <v>55211.4</v>
      </c>
      <c r="K48" s="72">
        <f t="shared" ref="K48:R48" si="3">K49</f>
        <v>618584.39999999991</v>
      </c>
      <c r="L48" s="72">
        <f t="shared" si="3"/>
        <v>673795.79999999993</v>
      </c>
      <c r="M48" s="72">
        <f t="shared" si="3"/>
        <v>55211.4</v>
      </c>
      <c r="N48" s="72">
        <f t="shared" si="3"/>
        <v>600226.1</v>
      </c>
      <c r="O48" s="72">
        <f t="shared" si="3"/>
        <v>655437.5</v>
      </c>
      <c r="P48" s="72">
        <f t="shared" si="3"/>
        <v>55211.4</v>
      </c>
      <c r="Q48" s="72">
        <f t="shared" si="3"/>
        <v>592327.10000000009</v>
      </c>
      <c r="R48" s="72">
        <f t="shared" si="3"/>
        <v>647538.50000000012</v>
      </c>
    </row>
    <row r="49" spans="1:18" s="24" customFormat="1" ht="38.25" x14ac:dyDescent="0.2">
      <c r="A49" s="22" t="s">
        <v>115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1" t="s">
        <v>116</v>
      </c>
      <c r="I49" s="45" t="s">
        <v>117</v>
      </c>
      <c r="J49" s="72">
        <f>J50+J53+J66+J72</f>
        <v>55211.4</v>
      </c>
      <c r="K49" s="72">
        <f>K50+K53+K66+K72</f>
        <v>618584.39999999991</v>
      </c>
      <c r="L49" s="72">
        <f t="shared" si="0"/>
        <v>673795.79999999993</v>
      </c>
      <c r="M49" s="72">
        <f>M50+M53+M66</f>
        <v>55211.4</v>
      </c>
      <c r="N49" s="72">
        <f>N50+N53+N66+N72</f>
        <v>600226.1</v>
      </c>
      <c r="O49" s="72">
        <f t="shared" si="1"/>
        <v>655437.5</v>
      </c>
      <c r="P49" s="72">
        <f>P50+P53+P66</f>
        <v>55211.4</v>
      </c>
      <c r="Q49" s="72">
        <f>Q50+Q53+Q66+Q72</f>
        <v>592327.10000000009</v>
      </c>
      <c r="R49" s="88">
        <f t="shared" si="2"/>
        <v>647538.50000000012</v>
      </c>
    </row>
    <row r="50" spans="1:18" s="24" customFormat="1" ht="25.5" customHeight="1" x14ac:dyDescent="0.2">
      <c r="A50" s="22"/>
      <c r="B50" s="22"/>
      <c r="C50" s="22"/>
      <c r="D50" s="22"/>
      <c r="E50" s="23"/>
      <c r="F50" s="23"/>
      <c r="G50" s="23"/>
      <c r="H50" s="58" t="s">
        <v>168</v>
      </c>
      <c r="I50" s="58" t="s">
        <v>169</v>
      </c>
      <c r="J50" s="72">
        <f>J51+J52</f>
        <v>55211.4</v>
      </c>
      <c r="K50" s="72"/>
      <c r="L50" s="72">
        <f t="shared" si="0"/>
        <v>55211.4</v>
      </c>
      <c r="M50" s="72">
        <f>M51+M52</f>
        <v>55211.4</v>
      </c>
      <c r="N50" s="73"/>
      <c r="O50" s="72">
        <f t="shared" si="1"/>
        <v>55211.4</v>
      </c>
      <c r="P50" s="72">
        <f>P51+P52</f>
        <v>55211.4</v>
      </c>
      <c r="Q50" s="88"/>
      <c r="R50" s="88">
        <f t="shared" si="2"/>
        <v>55211.4</v>
      </c>
    </row>
    <row r="51" spans="1:18" ht="51.75" customHeight="1" x14ac:dyDescent="0.25">
      <c r="A51" s="1" t="s">
        <v>118</v>
      </c>
      <c r="B51" s="1" t="s">
        <v>71</v>
      </c>
      <c r="C51" s="1" t="s">
        <v>24</v>
      </c>
      <c r="D51" s="1" t="s">
        <v>119</v>
      </c>
      <c r="E51" s="2">
        <v>0</v>
      </c>
      <c r="F51" s="2"/>
      <c r="G51" s="2"/>
      <c r="H51" s="52" t="s">
        <v>141</v>
      </c>
      <c r="I51" s="56" t="s">
        <v>170</v>
      </c>
      <c r="J51" s="73">
        <v>53889</v>
      </c>
      <c r="K51" s="73"/>
      <c r="L51" s="73">
        <f t="shared" si="0"/>
        <v>53889</v>
      </c>
      <c r="M51" s="73">
        <v>53889</v>
      </c>
      <c r="N51" s="73"/>
      <c r="O51" s="73">
        <f t="shared" si="1"/>
        <v>53889</v>
      </c>
      <c r="P51" s="73">
        <v>53889</v>
      </c>
      <c r="Q51" s="77"/>
      <c r="R51" s="77">
        <f t="shared" si="2"/>
        <v>53889</v>
      </c>
    </row>
    <row r="52" spans="1:18" ht="54" customHeight="1" x14ac:dyDescent="0.25">
      <c r="A52" s="1" t="s">
        <v>118</v>
      </c>
      <c r="B52" s="1" t="s">
        <v>52</v>
      </c>
      <c r="C52" s="1" t="s">
        <v>24</v>
      </c>
      <c r="D52" s="1" t="s">
        <v>119</v>
      </c>
      <c r="E52" s="2">
        <v>0</v>
      </c>
      <c r="F52" s="2"/>
      <c r="G52" s="2"/>
      <c r="H52" s="52" t="s">
        <v>142</v>
      </c>
      <c r="I52" s="56" t="s">
        <v>171</v>
      </c>
      <c r="J52" s="73">
        <v>1322.4</v>
      </c>
      <c r="K52" s="73">
        <v>0</v>
      </c>
      <c r="L52" s="73">
        <f t="shared" si="0"/>
        <v>1322.4</v>
      </c>
      <c r="M52" s="74">
        <v>1322.4</v>
      </c>
      <c r="N52" s="74"/>
      <c r="O52" s="73">
        <f t="shared" si="1"/>
        <v>1322.4</v>
      </c>
      <c r="P52" s="107">
        <v>1322.4</v>
      </c>
      <c r="Q52" s="74"/>
      <c r="R52" s="77">
        <f t="shared" si="2"/>
        <v>1322.4</v>
      </c>
    </row>
    <row r="53" spans="1:18" ht="28.5" customHeight="1" x14ac:dyDescent="0.25">
      <c r="A53" s="1"/>
      <c r="B53" s="1"/>
      <c r="C53" s="1"/>
      <c r="D53" s="1"/>
      <c r="E53" s="2"/>
      <c r="F53" s="2"/>
      <c r="G53" s="2"/>
      <c r="H53" s="58" t="s">
        <v>187</v>
      </c>
      <c r="I53" s="58" t="s">
        <v>172</v>
      </c>
      <c r="J53" s="132">
        <v>0</v>
      </c>
      <c r="K53" s="72">
        <f>SUM(K54:K65)</f>
        <v>94178.5</v>
      </c>
      <c r="L53" s="72">
        <f>SUM(L54:L65)</f>
        <v>94178.5</v>
      </c>
      <c r="M53" s="132">
        <v>0</v>
      </c>
      <c r="N53" s="72">
        <f>SUM(N54:N65)</f>
        <v>59618.2</v>
      </c>
      <c r="O53" s="72">
        <f>SUM(O54:O65)</f>
        <v>59618.2</v>
      </c>
      <c r="P53" s="108">
        <v>0</v>
      </c>
      <c r="Q53" s="72">
        <f>SUM(Q54:Q65)</f>
        <v>57494.3</v>
      </c>
      <c r="R53" s="72">
        <f>SUM(R54:R65)</f>
        <v>57494.3</v>
      </c>
    </row>
    <row r="54" spans="1:18" ht="87.75" customHeight="1" x14ac:dyDescent="0.25">
      <c r="A54" s="1"/>
      <c r="B54" s="1"/>
      <c r="C54" s="1"/>
      <c r="D54" s="1"/>
      <c r="E54" s="2"/>
      <c r="F54" s="2"/>
      <c r="G54" s="2"/>
      <c r="H54" s="56" t="s">
        <v>199</v>
      </c>
      <c r="I54" s="49" t="s">
        <v>224</v>
      </c>
      <c r="J54" s="133">
        <v>0</v>
      </c>
      <c r="K54" s="131">
        <v>768.1</v>
      </c>
      <c r="L54" s="113">
        <f>J54+K54</f>
        <v>768.1</v>
      </c>
      <c r="M54" s="133">
        <v>0</v>
      </c>
      <c r="N54" s="133">
        <v>0</v>
      </c>
      <c r="O54" s="133">
        <v>0</v>
      </c>
      <c r="P54" s="85">
        <v>0</v>
      </c>
      <c r="Q54" s="133">
        <v>0</v>
      </c>
      <c r="R54" s="133">
        <v>0</v>
      </c>
    </row>
    <row r="55" spans="1:18" ht="153.75" customHeight="1" x14ac:dyDescent="0.25">
      <c r="A55" s="1" t="s">
        <v>120</v>
      </c>
      <c r="B55" s="1" t="s">
        <v>71</v>
      </c>
      <c r="C55" s="1" t="s">
        <v>24</v>
      </c>
      <c r="D55" s="1" t="s">
        <v>119</v>
      </c>
      <c r="E55" s="2">
        <v>0</v>
      </c>
      <c r="F55" s="2"/>
      <c r="G55" s="2"/>
      <c r="H55" s="59" t="s">
        <v>202</v>
      </c>
      <c r="I55" s="48" t="s">
        <v>203</v>
      </c>
      <c r="J55" s="133">
        <v>0</v>
      </c>
      <c r="K55" s="131">
        <v>2822</v>
      </c>
      <c r="L55" s="113">
        <f t="shared" ref="L55:L77" si="4">J55+K55</f>
        <v>2822</v>
      </c>
      <c r="M55" s="133">
        <v>0</v>
      </c>
      <c r="N55" s="133">
        <v>0</v>
      </c>
      <c r="O55" s="133">
        <v>0</v>
      </c>
      <c r="P55" s="85">
        <v>0</v>
      </c>
      <c r="Q55" s="133"/>
      <c r="R55" s="133">
        <v>0</v>
      </c>
    </row>
    <row r="56" spans="1:18" ht="66" customHeight="1" x14ac:dyDescent="0.25">
      <c r="A56" s="1"/>
      <c r="B56" s="1"/>
      <c r="C56" s="1"/>
      <c r="D56" s="1"/>
      <c r="E56" s="2"/>
      <c r="F56" s="2"/>
      <c r="G56" s="2"/>
      <c r="H56" s="59" t="s">
        <v>214</v>
      </c>
      <c r="I56" s="48" t="s">
        <v>215</v>
      </c>
      <c r="J56" s="133">
        <v>0</v>
      </c>
      <c r="K56" s="131">
        <v>144</v>
      </c>
      <c r="L56" s="113">
        <f t="shared" si="4"/>
        <v>144</v>
      </c>
      <c r="M56" s="133">
        <v>0</v>
      </c>
      <c r="N56" s="133"/>
      <c r="O56" s="82">
        <v>0</v>
      </c>
      <c r="P56" s="85">
        <v>0</v>
      </c>
      <c r="Q56" s="133">
        <v>0</v>
      </c>
      <c r="R56" s="82">
        <v>0</v>
      </c>
    </row>
    <row r="57" spans="1:18" ht="52.5" customHeight="1" x14ac:dyDescent="0.25">
      <c r="A57" s="1"/>
      <c r="B57" s="1"/>
      <c r="C57" s="1"/>
      <c r="D57" s="1"/>
      <c r="E57" s="2"/>
      <c r="F57" s="2"/>
      <c r="G57" s="2"/>
      <c r="H57" s="59" t="s">
        <v>222</v>
      </c>
      <c r="I57" s="48" t="s">
        <v>225</v>
      </c>
      <c r="J57" s="133">
        <v>0</v>
      </c>
      <c r="K57" s="131">
        <v>25000</v>
      </c>
      <c r="L57" s="113">
        <f t="shared" si="4"/>
        <v>25000</v>
      </c>
      <c r="M57" s="133">
        <v>0</v>
      </c>
      <c r="N57" s="133">
        <v>0</v>
      </c>
      <c r="O57" s="82">
        <v>0</v>
      </c>
      <c r="P57" s="85">
        <v>0</v>
      </c>
      <c r="Q57" s="133">
        <v>0</v>
      </c>
      <c r="R57" s="82">
        <v>0</v>
      </c>
    </row>
    <row r="58" spans="1:18" ht="42" customHeight="1" x14ac:dyDescent="0.25">
      <c r="A58" s="1"/>
      <c r="B58" s="1"/>
      <c r="C58" s="1"/>
      <c r="D58" s="1"/>
      <c r="E58" s="2"/>
      <c r="F58" s="2"/>
      <c r="G58" s="2"/>
      <c r="H58" s="83" t="s">
        <v>200</v>
      </c>
      <c r="I58" s="48" t="s">
        <v>201</v>
      </c>
      <c r="J58" s="133">
        <v>0</v>
      </c>
      <c r="K58" s="131">
        <v>4317.3999999999996</v>
      </c>
      <c r="L58" s="113">
        <f t="shared" si="4"/>
        <v>4317.3999999999996</v>
      </c>
      <c r="M58" s="133">
        <v>0</v>
      </c>
      <c r="N58" s="133">
        <v>0</v>
      </c>
      <c r="O58" s="133">
        <v>0</v>
      </c>
      <c r="P58" s="85">
        <v>0</v>
      </c>
      <c r="Q58" s="131">
        <v>82</v>
      </c>
      <c r="R58" s="123">
        <f t="shared" si="2"/>
        <v>82</v>
      </c>
    </row>
    <row r="59" spans="1:18" ht="85.5" customHeight="1" x14ac:dyDescent="0.25">
      <c r="A59" s="1"/>
      <c r="B59" s="1"/>
      <c r="C59" s="1"/>
      <c r="D59" s="1"/>
      <c r="E59" s="2"/>
      <c r="F59" s="2"/>
      <c r="G59" s="2"/>
      <c r="H59" s="83" t="s">
        <v>216</v>
      </c>
      <c r="I59" s="84" t="s">
        <v>217</v>
      </c>
      <c r="J59" s="133">
        <v>0</v>
      </c>
      <c r="K59" s="131">
        <v>168.4</v>
      </c>
      <c r="L59" s="113">
        <f t="shared" si="4"/>
        <v>168.4</v>
      </c>
      <c r="M59" s="133">
        <v>0</v>
      </c>
      <c r="N59" s="131">
        <v>82</v>
      </c>
      <c r="O59" s="113">
        <f t="shared" si="1"/>
        <v>82</v>
      </c>
      <c r="P59" s="85">
        <v>0</v>
      </c>
      <c r="Q59" s="131">
        <v>12688.3</v>
      </c>
      <c r="R59" s="123">
        <f t="shared" si="2"/>
        <v>12688.3</v>
      </c>
    </row>
    <row r="60" spans="1:18" ht="71.25" customHeight="1" x14ac:dyDescent="0.25">
      <c r="A60" s="1"/>
      <c r="B60" s="1"/>
      <c r="C60" s="1"/>
      <c r="D60" s="1"/>
      <c r="E60" s="2"/>
      <c r="F60" s="2"/>
      <c r="G60" s="2"/>
      <c r="H60" s="59" t="s">
        <v>183</v>
      </c>
      <c r="I60" s="61" t="s">
        <v>158</v>
      </c>
      <c r="J60" s="133">
        <v>0</v>
      </c>
      <c r="K60" s="131">
        <v>16702.3</v>
      </c>
      <c r="L60" s="113">
        <f t="shared" si="4"/>
        <v>16702.3</v>
      </c>
      <c r="M60" s="133">
        <v>0</v>
      </c>
      <c r="N60" s="131">
        <v>14737.4</v>
      </c>
      <c r="O60" s="113">
        <f t="shared" si="1"/>
        <v>14737.4</v>
      </c>
      <c r="P60" s="85">
        <v>0</v>
      </c>
      <c r="Q60" s="131">
        <v>846.1</v>
      </c>
      <c r="R60" s="123">
        <f t="shared" si="2"/>
        <v>846.1</v>
      </c>
    </row>
    <row r="61" spans="1:18" ht="77.25" customHeight="1" x14ac:dyDescent="0.25">
      <c r="A61" s="1"/>
      <c r="B61" s="1"/>
      <c r="C61" s="1"/>
      <c r="D61" s="1"/>
      <c r="E61" s="2"/>
      <c r="F61" s="2"/>
      <c r="G61" s="2"/>
      <c r="H61" s="53" t="s">
        <v>188</v>
      </c>
      <c r="I61" s="46" t="s">
        <v>174</v>
      </c>
      <c r="J61" s="133">
        <v>0</v>
      </c>
      <c r="K61" s="131">
        <v>1000</v>
      </c>
      <c r="L61" s="113">
        <f t="shared" si="4"/>
        <v>1000</v>
      </c>
      <c r="M61" s="133">
        <v>0</v>
      </c>
      <c r="N61" s="131">
        <v>846.1</v>
      </c>
      <c r="O61" s="113">
        <f t="shared" si="1"/>
        <v>846.1</v>
      </c>
      <c r="P61" s="85">
        <v>0</v>
      </c>
      <c r="Q61" s="133">
        <v>0</v>
      </c>
      <c r="R61" s="123">
        <f t="shared" si="2"/>
        <v>0</v>
      </c>
    </row>
    <row r="62" spans="1:18" ht="78.75" customHeight="1" x14ac:dyDescent="0.25">
      <c r="A62" s="1"/>
      <c r="B62" s="1"/>
      <c r="C62" s="1"/>
      <c r="D62" s="1"/>
      <c r="E62" s="2"/>
      <c r="F62" s="2"/>
      <c r="G62" s="2"/>
      <c r="H62" s="53" t="s">
        <v>204</v>
      </c>
      <c r="I62" s="46" t="s">
        <v>205</v>
      </c>
      <c r="J62" s="133">
        <v>0</v>
      </c>
      <c r="K62" s="131">
        <v>321</v>
      </c>
      <c r="L62" s="113">
        <f t="shared" si="4"/>
        <v>321</v>
      </c>
      <c r="M62" s="133">
        <v>0</v>
      </c>
      <c r="N62" s="133">
        <v>0</v>
      </c>
      <c r="O62" s="113">
        <f t="shared" si="1"/>
        <v>0</v>
      </c>
      <c r="P62" s="85">
        <v>0</v>
      </c>
      <c r="Q62" s="133">
        <v>0</v>
      </c>
      <c r="R62" s="123">
        <f t="shared" si="2"/>
        <v>0</v>
      </c>
    </row>
    <row r="63" spans="1:18" ht="123.75" customHeight="1" x14ac:dyDescent="0.25">
      <c r="A63" s="1"/>
      <c r="B63" s="1"/>
      <c r="C63" s="1"/>
      <c r="D63" s="1"/>
      <c r="E63" s="2"/>
      <c r="F63" s="2"/>
      <c r="G63" s="2"/>
      <c r="H63" s="53" t="s">
        <v>223</v>
      </c>
      <c r="I63" s="46" t="s">
        <v>226</v>
      </c>
      <c r="J63" s="133">
        <v>0</v>
      </c>
      <c r="K63" s="131">
        <v>2469.1</v>
      </c>
      <c r="L63" s="113">
        <f t="shared" si="4"/>
        <v>2469.1</v>
      </c>
      <c r="M63" s="133">
        <v>0</v>
      </c>
      <c r="N63" s="133">
        <v>0</v>
      </c>
      <c r="O63" s="82">
        <v>0</v>
      </c>
      <c r="P63" s="85">
        <v>0</v>
      </c>
      <c r="Q63" s="133">
        <v>0</v>
      </c>
      <c r="R63" s="82">
        <v>0</v>
      </c>
    </row>
    <row r="64" spans="1:18" ht="38.25" customHeight="1" x14ac:dyDescent="0.25">
      <c r="A64" s="1"/>
      <c r="B64" s="1"/>
      <c r="C64" s="1"/>
      <c r="D64" s="1"/>
      <c r="E64" s="2"/>
      <c r="F64" s="2"/>
      <c r="G64" s="2"/>
      <c r="H64" s="52" t="s">
        <v>184</v>
      </c>
      <c r="I64" s="46" t="s">
        <v>175</v>
      </c>
      <c r="J64" s="133">
        <v>0</v>
      </c>
      <c r="K64" s="131">
        <v>4097.6000000000004</v>
      </c>
      <c r="L64" s="113">
        <f t="shared" si="4"/>
        <v>4097.6000000000004</v>
      </c>
      <c r="M64" s="133">
        <v>0</v>
      </c>
      <c r="N64" s="133">
        <v>0</v>
      </c>
      <c r="O64" s="82">
        <v>0</v>
      </c>
      <c r="P64" s="85">
        <v>0</v>
      </c>
      <c r="Q64" s="133">
        <v>0</v>
      </c>
      <c r="R64" s="133">
        <v>0</v>
      </c>
    </row>
    <row r="65" spans="1:18" ht="50.25" customHeight="1" x14ac:dyDescent="0.25">
      <c r="A65" s="1" t="s">
        <v>121</v>
      </c>
      <c r="B65" s="1" t="s">
        <v>52</v>
      </c>
      <c r="C65" s="1" t="s">
        <v>24</v>
      </c>
      <c r="D65" s="1" t="s">
        <v>119</v>
      </c>
      <c r="E65" s="2">
        <v>0</v>
      </c>
      <c r="F65" s="2"/>
      <c r="G65" s="2"/>
      <c r="H65" s="59" t="s">
        <v>185</v>
      </c>
      <c r="I65" s="90" t="s">
        <v>176</v>
      </c>
      <c r="J65" s="133">
        <v>0</v>
      </c>
      <c r="K65" s="131">
        <v>36368.6</v>
      </c>
      <c r="L65" s="113">
        <f t="shared" si="4"/>
        <v>36368.6</v>
      </c>
      <c r="M65" s="133">
        <v>0</v>
      </c>
      <c r="N65" s="131">
        <v>43952.7</v>
      </c>
      <c r="O65" s="113">
        <f t="shared" si="1"/>
        <v>43952.7</v>
      </c>
      <c r="P65" s="85">
        <v>0</v>
      </c>
      <c r="Q65" s="131">
        <v>43877.9</v>
      </c>
      <c r="R65" s="123">
        <f t="shared" ref="R65" si="5">P65+Q65</f>
        <v>43877.9</v>
      </c>
    </row>
    <row r="66" spans="1:18" ht="38.25" customHeight="1" x14ac:dyDescent="0.25">
      <c r="A66" s="1" t="s">
        <v>122</v>
      </c>
      <c r="B66" s="1" t="s">
        <v>71</v>
      </c>
      <c r="C66" s="1" t="s">
        <v>24</v>
      </c>
      <c r="D66" s="1" t="s">
        <v>119</v>
      </c>
      <c r="E66" s="2">
        <v>0</v>
      </c>
      <c r="F66" s="2"/>
      <c r="G66" s="2"/>
      <c r="H66" s="60" t="s">
        <v>157</v>
      </c>
      <c r="I66" s="87" t="s">
        <v>177</v>
      </c>
      <c r="J66" s="86">
        <f>J67+J68+J69+J70+J71</f>
        <v>0</v>
      </c>
      <c r="K66" s="114">
        <f>SUM(K67:K71)</f>
        <v>449345.2</v>
      </c>
      <c r="L66" s="114">
        <f>SUM(L67:L71)</f>
        <v>449345.2</v>
      </c>
      <c r="M66" s="86">
        <f>M67+M68+M69+M70+M71</f>
        <v>0</v>
      </c>
      <c r="N66" s="114">
        <f>SUM(N67:N71)</f>
        <v>477469</v>
      </c>
      <c r="O66" s="114">
        <f>SUM(O67:O71)</f>
        <v>477469</v>
      </c>
      <c r="P66" s="86">
        <f>P67+P68+P69+P70+P71</f>
        <v>0</v>
      </c>
      <c r="Q66" s="114">
        <f>SUM(Q67:Q71)</f>
        <v>471734.80000000005</v>
      </c>
      <c r="R66" s="122">
        <f t="shared" si="2"/>
        <v>471734.80000000005</v>
      </c>
    </row>
    <row r="67" spans="1:18" ht="58.5" customHeight="1" x14ac:dyDescent="0.25">
      <c r="A67" s="1"/>
      <c r="B67" s="1"/>
      <c r="C67" s="1"/>
      <c r="D67" s="1"/>
      <c r="E67" s="2"/>
      <c r="F67" s="2"/>
      <c r="G67" s="2"/>
      <c r="H67" s="59" t="s">
        <v>189</v>
      </c>
      <c r="I67" s="61" t="s">
        <v>178</v>
      </c>
      <c r="J67" s="133">
        <v>0</v>
      </c>
      <c r="K67" s="131">
        <v>444036.2</v>
      </c>
      <c r="L67" s="113">
        <f t="shared" si="4"/>
        <v>444036.2</v>
      </c>
      <c r="M67" s="133">
        <v>0</v>
      </c>
      <c r="N67" s="131">
        <v>472678.2</v>
      </c>
      <c r="O67" s="113">
        <f t="shared" si="1"/>
        <v>472678.2</v>
      </c>
      <c r="P67" s="133">
        <v>0</v>
      </c>
      <c r="Q67" s="131">
        <v>467337.4</v>
      </c>
      <c r="R67" s="123">
        <f t="shared" si="2"/>
        <v>467337.4</v>
      </c>
    </row>
    <row r="68" spans="1:18" ht="114.75" customHeight="1" x14ac:dyDescent="0.25">
      <c r="A68" s="1" t="s">
        <v>123</v>
      </c>
      <c r="B68" s="1" t="s">
        <v>71</v>
      </c>
      <c r="C68" s="1" t="s">
        <v>24</v>
      </c>
      <c r="D68" s="1" t="s">
        <v>119</v>
      </c>
      <c r="E68" s="2">
        <v>0</v>
      </c>
      <c r="F68" s="2"/>
      <c r="G68" s="2"/>
      <c r="H68" s="59" t="s">
        <v>190</v>
      </c>
      <c r="I68" s="61" t="s">
        <v>179</v>
      </c>
      <c r="J68" s="133">
        <v>0</v>
      </c>
      <c r="K68" s="131">
        <v>1910.2</v>
      </c>
      <c r="L68" s="113">
        <f t="shared" si="4"/>
        <v>1910.2</v>
      </c>
      <c r="M68" s="133">
        <v>0</v>
      </c>
      <c r="N68" s="131">
        <v>1407.5</v>
      </c>
      <c r="O68" s="113">
        <f t="shared" si="1"/>
        <v>1407.5</v>
      </c>
      <c r="P68" s="133">
        <v>0</v>
      </c>
      <c r="Q68" s="131">
        <v>603.20000000000005</v>
      </c>
      <c r="R68" s="123">
        <f t="shared" si="2"/>
        <v>603.20000000000005</v>
      </c>
    </row>
    <row r="69" spans="1:18" ht="57.75" customHeight="1" x14ac:dyDescent="0.25">
      <c r="A69" s="1" t="s">
        <v>124</v>
      </c>
      <c r="B69" s="1" t="s">
        <v>52</v>
      </c>
      <c r="C69" s="1" t="s">
        <v>24</v>
      </c>
      <c r="D69" s="1" t="s">
        <v>119</v>
      </c>
      <c r="E69" s="2">
        <v>0</v>
      </c>
      <c r="F69" s="2"/>
      <c r="G69" s="2"/>
      <c r="H69" s="52" t="s">
        <v>191</v>
      </c>
      <c r="I69" s="46" t="s">
        <v>180</v>
      </c>
      <c r="J69" s="133">
        <v>0</v>
      </c>
      <c r="K69" s="131">
        <v>1864</v>
      </c>
      <c r="L69" s="113">
        <f t="shared" si="4"/>
        <v>1864</v>
      </c>
      <c r="M69" s="133">
        <v>0</v>
      </c>
      <c r="N69" s="131">
        <v>1934</v>
      </c>
      <c r="O69" s="73">
        <f t="shared" si="1"/>
        <v>1934</v>
      </c>
      <c r="P69" s="133">
        <v>0</v>
      </c>
      <c r="Q69" s="131">
        <v>2110</v>
      </c>
      <c r="R69" s="123">
        <f t="shared" si="2"/>
        <v>2110</v>
      </c>
    </row>
    <row r="70" spans="1:18" ht="91.5" customHeight="1" x14ac:dyDescent="0.25">
      <c r="A70" s="1" t="s">
        <v>125</v>
      </c>
      <c r="B70" s="1" t="s">
        <v>71</v>
      </c>
      <c r="C70" s="1" t="s">
        <v>24</v>
      </c>
      <c r="D70" s="1" t="s">
        <v>119</v>
      </c>
      <c r="E70" s="2">
        <v>0</v>
      </c>
      <c r="F70" s="2"/>
      <c r="G70" s="2"/>
      <c r="H70" s="52" t="s">
        <v>192</v>
      </c>
      <c r="I70" s="89" t="s">
        <v>181</v>
      </c>
      <c r="J70" s="133">
        <v>0</v>
      </c>
      <c r="K70" s="131">
        <v>19</v>
      </c>
      <c r="L70" s="113">
        <f t="shared" si="4"/>
        <v>19</v>
      </c>
      <c r="M70" s="133">
        <v>0</v>
      </c>
      <c r="N70" s="131">
        <v>19.5</v>
      </c>
      <c r="O70" s="73">
        <f t="shared" si="1"/>
        <v>19.5</v>
      </c>
      <c r="P70" s="133">
        <v>0</v>
      </c>
      <c r="Q70" s="131">
        <v>202.5</v>
      </c>
      <c r="R70" s="123">
        <f t="shared" si="2"/>
        <v>202.5</v>
      </c>
    </row>
    <row r="71" spans="1:18" ht="57" customHeight="1" x14ac:dyDescent="0.25">
      <c r="A71" s="1" t="s">
        <v>126</v>
      </c>
      <c r="B71" s="1" t="s">
        <v>71</v>
      </c>
      <c r="C71" s="1" t="s">
        <v>24</v>
      </c>
      <c r="D71" s="1" t="s">
        <v>119</v>
      </c>
      <c r="E71" s="2">
        <v>0</v>
      </c>
      <c r="F71" s="2"/>
      <c r="G71" s="2"/>
      <c r="H71" s="124" t="s">
        <v>193</v>
      </c>
      <c r="I71" s="61" t="s">
        <v>182</v>
      </c>
      <c r="J71" s="133">
        <v>0</v>
      </c>
      <c r="K71" s="131">
        <v>1515.8</v>
      </c>
      <c r="L71" s="113">
        <f t="shared" si="4"/>
        <v>1515.8</v>
      </c>
      <c r="M71" s="133">
        <v>0</v>
      </c>
      <c r="N71" s="131">
        <v>1429.8</v>
      </c>
      <c r="O71" s="113">
        <f t="shared" ref="O71:O76" si="6">M71+N71</f>
        <v>1429.8</v>
      </c>
      <c r="P71" s="133">
        <v>0</v>
      </c>
      <c r="Q71" s="131">
        <v>1481.7</v>
      </c>
      <c r="R71" s="123">
        <f t="shared" ref="R71:R76" si="7">P71+Q71</f>
        <v>1481.7</v>
      </c>
    </row>
    <row r="72" spans="1:18" s="130" customFormat="1" ht="34.5" customHeight="1" x14ac:dyDescent="0.25">
      <c r="A72" s="126"/>
      <c r="B72" s="126"/>
      <c r="C72" s="126"/>
      <c r="D72" s="126"/>
      <c r="E72" s="127"/>
      <c r="F72" s="127"/>
      <c r="G72" s="127"/>
      <c r="H72" s="128" t="s">
        <v>213</v>
      </c>
      <c r="I72" s="87" t="s">
        <v>206</v>
      </c>
      <c r="J72" s="129">
        <v>0</v>
      </c>
      <c r="K72" s="86">
        <f>SUM(K73:K76)</f>
        <v>75060.7</v>
      </c>
      <c r="L72" s="114">
        <f t="shared" si="4"/>
        <v>75060.7</v>
      </c>
      <c r="M72" s="85">
        <v>0</v>
      </c>
      <c r="N72" s="86">
        <f>SUM(N73:N76)</f>
        <v>63138.899999999994</v>
      </c>
      <c r="O72" s="86">
        <f>SUM(O73:O76)</f>
        <v>63138.899999999994</v>
      </c>
      <c r="P72" s="113">
        <v>0</v>
      </c>
      <c r="Q72" s="86">
        <f>SUM(Q73:Q76)</f>
        <v>63098</v>
      </c>
      <c r="R72" s="86">
        <f>SUM(R73:R76)</f>
        <v>63098</v>
      </c>
    </row>
    <row r="73" spans="1:18" s="130" customFormat="1" ht="34.5" customHeight="1" x14ac:dyDescent="0.25">
      <c r="A73" s="126"/>
      <c r="B73" s="126"/>
      <c r="C73" s="126"/>
      <c r="D73" s="126"/>
      <c r="E73" s="127"/>
      <c r="F73" s="127"/>
      <c r="G73" s="127"/>
      <c r="H73" s="128"/>
      <c r="I73" s="87"/>
      <c r="J73" s="133">
        <v>0</v>
      </c>
      <c r="K73" s="131">
        <v>2815.6</v>
      </c>
      <c r="L73" s="113">
        <f t="shared" si="4"/>
        <v>2815.6</v>
      </c>
      <c r="M73" s="133">
        <v>0</v>
      </c>
      <c r="N73" s="131">
        <v>2815.6</v>
      </c>
      <c r="O73" s="113">
        <f t="shared" si="6"/>
        <v>2815.6</v>
      </c>
      <c r="P73" s="133">
        <v>0</v>
      </c>
      <c r="Q73" s="131">
        <v>3068.6</v>
      </c>
      <c r="R73" s="123">
        <f t="shared" si="7"/>
        <v>3068.6</v>
      </c>
    </row>
    <row r="74" spans="1:18" ht="125.25" customHeight="1" x14ac:dyDescent="0.25">
      <c r="A74" s="1"/>
      <c r="B74" s="1"/>
      <c r="C74" s="1"/>
      <c r="D74" s="1"/>
      <c r="E74" s="2"/>
      <c r="F74" s="2"/>
      <c r="G74" s="2"/>
      <c r="H74" s="124" t="s">
        <v>207</v>
      </c>
      <c r="I74" s="90" t="s">
        <v>208</v>
      </c>
      <c r="J74" s="133">
        <v>0</v>
      </c>
      <c r="K74" s="131">
        <v>16664.900000000001</v>
      </c>
      <c r="L74" s="113">
        <f t="shared" si="4"/>
        <v>16664.900000000001</v>
      </c>
      <c r="M74" s="133">
        <v>0</v>
      </c>
      <c r="N74" s="131">
        <v>16594.3</v>
      </c>
      <c r="O74" s="113">
        <f t="shared" si="6"/>
        <v>16594.3</v>
      </c>
      <c r="P74" s="85">
        <v>0</v>
      </c>
      <c r="Q74" s="131">
        <v>16300.4</v>
      </c>
      <c r="R74" s="123">
        <f t="shared" si="7"/>
        <v>16300.4</v>
      </c>
    </row>
    <row r="75" spans="1:18" ht="108" customHeight="1" x14ac:dyDescent="0.25">
      <c r="A75" s="1"/>
      <c r="B75" s="1"/>
      <c r="C75" s="1"/>
      <c r="D75" s="1"/>
      <c r="E75" s="2"/>
      <c r="F75" s="2"/>
      <c r="G75" s="2"/>
      <c r="H75" s="124" t="s">
        <v>209</v>
      </c>
      <c r="I75" s="61" t="s">
        <v>210</v>
      </c>
      <c r="J75" s="133">
        <v>0</v>
      </c>
      <c r="K75" s="131">
        <v>39990</v>
      </c>
      <c r="L75" s="113">
        <f t="shared" si="4"/>
        <v>39990</v>
      </c>
      <c r="M75" s="133">
        <v>0</v>
      </c>
      <c r="N75" s="131">
        <v>43000</v>
      </c>
      <c r="O75" s="113">
        <f t="shared" si="6"/>
        <v>43000</v>
      </c>
      <c r="P75" s="85">
        <v>0</v>
      </c>
      <c r="Q75" s="131">
        <v>43000</v>
      </c>
      <c r="R75" s="123">
        <f t="shared" si="7"/>
        <v>43000</v>
      </c>
    </row>
    <row r="76" spans="1:18" ht="52.5" customHeight="1" x14ac:dyDescent="0.25">
      <c r="A76" s="1"/>
      <c r="B76" s="1"/>
      <c r="C76" s="1"/>
      <c r="D76" s="1"/>
      <c r="E76" s="2"/>
      <c r="F76" s="2"/>
      <c r="G76" s="2"/>
      <c r="H76" s="124" t="s">
        <v>211</v>
      </c>
      <c r="I76" s="61" t="s">
        <v>212</v>
      </c>
      <c r="J76" s="133">
        <v>0</v>
      </c>
      <c r="K76" s="131">
        <v>15590.2</v>
      </c>
      <c r="L76" s="113">
        <f t="shared" si="4"/>
        <v>15590.2</v>
      </c>
      <c r="M76" s="133">
        <v>0</v>
      </c>
      <c r="N76" s="131">
        <v>729</v>
      </c>
      <c r="O76" s="113">
        <f t="shared" si="6"/>
        <v>729</v>
      </c>
      <c r="P76" s="133">
        <v>0</v>
      </c>
      <c r="Q76" s="131">
        <v>729</v>
      </c>
      <c r="R76" s="123">
        <f t="shared" si="7"/>
        <v>729</v>
      </c>
    </row>
    <row r="77" spans="1:18" x14ac:dyDescent="0.25">
      <c r="A77" s="25"/>
      <c r="B77" s="25"/>
      <c r="C77" s="25"/>
      <c r="D77" s="25"/>
      <c r="E77" s="26"/>
      <c r="F77" s="27"/>
      <c r="G77" s="27"/>
      <c r="H77" s="54"/>
      <c r="I77" s="94" t="s">
        <v>127</v>
      </c>
      <c r="J77" s="72">
        <f>J10+J48</f>
        <v>454967.10000000003</v>
      </c>
      <c r="K77" s="72">
        <f>K10+K48</f>
        <v>618584.39999999991</v>
      </c>
      <c r="L77" s="114">
        <f t="shared" si="4"/>
        <v>1073551.5</v>
      </c>
      <c r="M77" s="72">
        <f>M10+M48</f>
        <v>466150.3</v>
      </c>
      <c r="N77" s="72">
        <f>N10+N48</f>
        <v>600226.1</v>
      </c>
      <c r="O77" s="114">
        <f t="shared" ref="O77" si="8">M77+N77</f>
        <v>1066376.3999999999</v>
      </c>
      <c r="P77" s="72">
        <f>P10+P48</f>
        <v>490047.10000000003</v>
      </c>
      <c r="Q77" s="72">
        <f>Q10+Q48</f>
        <v>592327.10000000009</v>
      </c>
      <c r="R77" s="122">
        <f t="shared" ref="R77" si="9">P77+Q77</f>
        <v>1082374.2000000002</v>
      </c>
    </row>
    <row r="78" spans="1:18" hidden="1" x14ac:dyDescent="0.25">
      <c r="A78" s="25"/>
      <c r="B78" s="25"/>
      <c r="C78" s="25"/>
      <c r="D78" s="25"/>
      <c r="E78" s="26"/>
      <c r="F78" s="27"/>
      <c r="G78" s="27"/>
      <c r="H78" s="35"/>
      <c r="I78" s="95" t="s">
        <v>128</v>
      </c>
      <c r="J78" s="78"/>
      <c r="K78" s="78"/>
      <c r="L78" s="117"/>
      <c r="M78" s="78"/>
      <c r="N78" s="117"/>
      <c r="O78" s="78"/>
      <c r="P78" s="109">
        <f>P79-P77</f>
        <v>236290.89999999997</v>
      </c>
      <c r="Q78" s="112"/>
      <c r="R78" s="121"/>
    </row>
    <row r="79" spans="1:18" hidden="1" x14ac:dyDescent="0.25">
      <c r="A79" s="25"/>
      <c r="B79" s="25"/>
      <c r="C79" s="25"/>
      <c r="D79" s="25"/>
      <c r="E79" s="26"/>
      <c r="F79" s="27"/>
      <c r="G79" s="27"/>
      <c r="H79" s="28"/>
      <c r="I79" s="96" t="s">
        <v>129</v>
      </c>
      <c r="J79" s="79"/>
      <c r="K79" s="118"/>
      <c r="L79" s="119"/>
      <c r="M79" s="118"/>
      <c r="N79" s="119"/>
      <c r="O79" s="118"/>
      <c r="P79" s="120">
        <f>E9</f>
        <v>726338</v>
      </c>
      <c r="Q79" s="112"/>
      <c r="R79" s="121"/>
    </row>
    <row r="80" spans="1:18" ht="15" x14ac:dyDescent="0.25">
      <c r="H80" s="54"/>
      <c r="I80" s="94" t="s">
        <v>173</v>
      </c>
      <c r="J80" s="80">
        <f>J77-J81</f>
        <v>0</v>
      </c>
      <c r="K80" s="80">
        <f>K77-K81</f>
        <v>0</v>
      </c>
      <c r="L80" s="114">
        <f t="shared" ref="L80:L81" si="10">J80+K80</f>
        <v>0</v>
      </c>
      <c r="M80" s="67">
        <v>0</v>
      </c>
      <c r="N80" s="67"/>
      <c r="O80" s="69"/>
      <c r="P80" s="80">
        <f t="shared" ref="P80" si="11">P77-P81</f>
        <v>0</v>
      </c>
      <c r="Q80" s="80"/>
      <c r="R80" s="121"/>
    </row>
    <row r="81" spans="8:18" ht="15" x14ac:dyDescent="0.25">
      <c r="H81" s="54"/>
      <c r="I81" s="94" t="s">
        <v>129</v>
      </c>
      <c r="J81" s="81">
        <v>454967.1</v>
      </c>
      <c r="K81" s="97">
        <v>618584.4</v>
      </c>
      <c r="L81" s="114">
        <f t="shared" si="10"/>
        <v>1073551.5</v>
      </c>
      <c r="M81" s="72">
        <v>466150.3</v>
      </c>
      <c r="N81" s="72">
        <v>600226.1</v>
      </c>
      <c r="O81" s="114">
        <f t="shared" ref="O81" si="12">M81+N81</f>
        <v>1066376.3999999999</v>
      </c>
      <c r="P81" s="72">
        <v>490047.1</v>
      </c>
      <c r="Q81" s="88">
        <v>592327.1</v>
      </c>
      <c r="R81" s="114">
        <f t="shared" ref="R81" si="13">P81+Q81</f>
        <v>1082374.2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2023-12-14T10:37:33Z</cp:lastPrinted>
  <dcterms:created xsi:type="dcterms:W3CDTF">2020-11-15T17:15:43Z</dcterms:created>
  <dcterms:modified xsi:type="dcterms:W3CDTF">2023-12-14T10:38:55Z</dcterms:modified>
</cp:coreProperties>
</file>