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777\совет депутатов\1 созыв 2021-2026\7 сессия 23.12.2021\решения\9-131 изм. в бюджет\"/>
    </mc:Choice>
  </mc:AlternateContent>
  <bookViews>
    <workbookView xWindow="240" yWindow="105" windowWidth="20115" windowHeight="748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G48" i="1" l="1"/>
  <c r="H55" i="1"/>
  <c r="K68" i="1"/>
  <c r="K55" i="1"/>
  <c r="L55" i="1" s="1"/>
  <c r="H56" i="1"/>
  <c r="K56" i="1"/>
  <c r="G64" i="1"/>
  <c r="I64" i="1" s="1"/>
  <c r="G47" i="1"/>
  <c r="G17" i="1" s="1"/>
  <c r="J48" i="1"/>
  <c r="J64" i="1"/>
  <c r="J47" i="1"/>
  <c r="K48" i="1"/>
  <c r="L48" i="1" s="1"/>
  <c r="K64" i="1"/>
  <c r="H48" i="1"/>
  <c r="H47" i="1" s="1"/>
  <c r="H64" i="1"/>
  <c r="L63" i="1"/>
  <c r="L64" i="1"/>
  <c r="L65" i="1"/>
  <c r="I65" i="1"/>
  <c r="I63" i="1"/>
  <c r="J17" i="1"/>
  <c r="J66" i="1" s="1"/>
  <c r="J67" i="1" s="1"/>
  <c r="L68" i="1"/>
  <c r="K18" i="1"/>
  <c r="H18" i="1"/>
  <c r="L18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L53" i="1"/>
  <c r="I53" i="1"/>
  <c r="L50" i="1"/>
  <c r="L51" i="1"/>
  <c r="L52" i="1"/>
  <c r="L54" i="1"/>
  <c r="L56" i="1"/>
  <c r="L57" i="1"/>
  <c r="L58" i="1"/>
  <c r="L59" i="1"/>
  <c r="L60" i="1"/>
  <c r="L61" i="1"/>
  <c r="L62" i="1"/>
  <c r="L49" i="1"/>
  <c r="I50" i="1"/>
  <c r="I51" i="1"/>
  <c r="I52" i="1"/>
  <c r="I54" i="1"/>
  <c r="I55" i="1"/>
  <c r="I56" i="1"/>
  <c r="I57" i="1"/>
  <c r="I58" i="1"/>
  <c r="I59" i="1"/>
  <c r="I60" i="1"/>
  <c r="I61" i="1"/>
  <c r="I62" i="1"/>
  <c r="I49" i="1"/>
  <c r="F66" i="1"/>
  <c r="I68" i="1"/>
  <c r="G66" i="1" l="1"/>
  <c r="G67" i="1" s="1"/>
  <c r="H66" i="1"/>
  <c r="H67" i="1" s="1"/>
  <c r="H17" i="1"/>
  <c r="F68" i="1" s="1"/>
  <c r="F67" i="1" s="1"/>
  <c r="I47" i="1"/>
  <c r="K47" i="1"/>
  <c r="L47" i="1" s="1"/>
  <c r="I48" i="1"/>
  <c r="I17" i="1" l="1"/>
  <c r="I66" i="1" s="1"/>
  <c r="I67" i="1" s="1"/>
  <c r="K66" i="1"/>
  <c r="K67" i="1" s="1"/>
  <c r="K17" i="1"/>
  <c r="L17" i="1" s="1"/>
  <c r="L66" i="1" s="1"/>
  <c r="L67" i="1" s="1"/>
</calcChain>
</file>

<file path=xl/sharedStrings.xml><?xml version="1.0" encoding="utf-8"?>
<sst xmlns="http://schemas.openxmlformats.org/spreadsheetml/2006/main" count="266" uniqueCount="127">
  <si>
    <t>в тыс. руб.</t>
  </si>
  <si>
    <t>Код БКД</t>
  </si>
  <si>
    <t>Наименование</t>
  </si>
  <si>
    <t>00000000</t>
  </si>
  <si>
    <t>00</t>
  </si>
  <si>
    <t>0000</t>
  </si>
  <si>
    <t>000</t>
  </si>
  <si>
    <t>10000000</t>
  </si>
  <si>
    <t>НАЛОГОВЫЕ И НЕНАЛОГОВЫЕ ДОХОДЫ</t>
  </si>
  <si>
    <t>10100000</t>
  </si>
  <si>
    <t>НАЛОГИ НА ПРИБЫЛЬ, ДОХОДЫ</t>
  </si>
  <si>
    <t>01</t>
  </si>
  <si>
    <t>110</t>
  </si>
  <si>
    <t>10300000</t>
  </si>
  <si>
    <t>НАЛОГИ НА ТОВАРЫ (РАБОТЫ, УСЛУГИ), РЕАЛИЗУЕМЫЕ НА ТЕРРИТОРИИ РОССИЙСКОЙ ФЕДЕРАЦИИ</t>
  </si>
  <si>
    <t>10500000</t>
  </si>
  <si>
    <t>НАЛОГИ НА СОВОКУПНЫЙ ДОХОД</t>
  </si>
  <si>
    <t>10502010</t>
  </si>
  <si>
    <t>02</t>
  </si>
  <si>
    <t>Единый налог на вмененный доход для отдельных видов деятельности</t>
  </si>
  <si>
    <t>10503010</t>
  </si>
  <si>
    <t>Единый сельскохозяйственный налог</t>
  </si>
  <si>
    <t>10504020</t>
  </si>
  <si>
    <t>Налог, взымаемый в связи с применением патентной системы налогообложения, зачисляемый в бюджеты мунципальных районов</t>
  </si>
  <si>
    <t>10700000</t>
  </si>
  <si>
    <t>НАЛОГИ, СБОРЫ И РЕГУЛЯРНЫЕ ПЛАТЕЖИ ЗА ПОЛЬЗОВАНИЕ ПРИРОДНЫМИ РЕСУРСАМИ</t>
  </si>
  <si>
    <t>10701020</t>
  </si>
  <si>
    <t>Налог на добычу общераспространенных полезных ископаемых</t>
  </si>
  <si>
    <t>10800000</t>
  </si>
  <si>
    <t>ГОСУДАРСТВЕННАЯ ПОШЛИНА</t>
  </si>
  <si>
    <t>10803010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</si>
  <si>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</si>
  <si>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</si>
  <si>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ДОХОДЫ ОТ ИСПОЛЬЗОВАНИЯ ИМУЩЕСТВА, НАХОДЯЩЕГОСЯ В ГОСУДАРСТВЕННОЙ И МУНИЦИПАЛЬНОЙ СОБСТВЕННОСТИ</t>
  </si>
  <si>
    <t>11105013</t>
  </si>
  <si>
    <t>05</t>
  </si>
  <si>
    <t>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</si>
  <si>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</si>
  <si>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11105035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</si>
  <si>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</si>
  <si>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11105075</t>
  </si>
  <si>
    <t>Доходы от сдачи в аренду имущества, составляющего казну муниципальных районов (за исключением земельных участков)</t>
  </si>
  <si>
    <t>11109045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</si>
  <si>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</si>
  <si>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</t>
  </si>
  <si>
    <t>ПЛАТЕЖИ ПРИ ПОЛЬЗОВАНИИ ПРИРОДНЫМИ РЕСУРСАМИ</t>
  </si>
  <si>
    <t>11201010</t>
  </si>
  <si>
    <t>Плата за выбросы загрязняющих веществ в атмосферный воздух стационарными объектами</t>
  </si>
  <si>
    <t>11201041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</si>
  <si>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</si>
  <si>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</t>
  </si>
  <si>
    <t>11201070</t>
  </si>
  <si>
    <t>Плата за выбросы загрязняющих веществ, образующихся при сжигании на факельных установках и (или) рассеивании попутного нефтянного газа</t>
  </si>
  <si>
    <t>11400000</t>
  </si>
  <si>
    <t>ДОХОДЫ ОТ ПРОДАЖИ МАТЕРИАЛЬНЫХ И НЕМАТЕРИАЛЬНЫХ АКТИВОВ</t>
  </si>
  <si>
    <t>11402053</t>
  </si>
  <si>
    <t>410</t>
  </si>
  <si>
    <t>Доходы от реализации иного имущества, находящегося в собственности 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</si>
  <si>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11406013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</si>
  <si>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</si>
  <si>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</si>
  <si>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11406313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</si>
  <si>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</si>
  <si>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11600000</t>
  </si>
  <si>
    <t>ШТРАФЫ, САНКЦИИ, ВОЗМЕЩЕНИЕ УЩЕРБА</t>
  </si>
  <si>
    <t>11690050</t>
  </si>
  <si>
    <t>140</t>
  </si>
  <si>
    <t>Прочие поступления от  денежных  взысканий  (штрафов)  и  иных   сумм в возмещение ущерба, зачисляемые в бюджеты муниципальных районов</t>
  </si>
  <si>
    <t>20000000</t>
  </si>
  <si>
    <t>БЕЗВОЗМЕЗДНЫЕ ПОСТУПЛЕНИЯ</t>
  </si>
  <si>
    <t>20200000</t>
  </si>
  <si>
    <t>Безвозмездные поступления от других бюджетов бюджетной системы Российской Федерации</t>
  </si>
  <si>
    <t>20215001</t>
  </si>
  <si>
    <t>150</t>
  </si>
  <si>
    <t xml:space="preserve">Дотация на выравнивание бюджетной обеспеченности </t>
  </si>
  <si>
    <t>20220077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</si>
  <si>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</si>
  <si>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20225097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</si>
  <si>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</si>
  <si>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20225232</t>
  </si>
  <si>
    <t>Субсидии бюджетам муниципальных районов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</si>
  <si>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20225519</t>
  </si>
  <si>
    <t>Субсидия бюджетам муниципальных районов на поддержку отрасли культуры</t>
  </si>
  <si>
    <t>20229999</t>
  </si>
  <si>
    <t>Прочие субсидии бюджетам муниципальных районов</t>
  </si>
  <si>
    <t>20230024</t>
  </si>
  <si>
    <t>Субвенции бюджетам муниципальных образований в Удмуртской Республике на выполнение передаваемых полномочий субъектов Российской Федерации</t>
  </si>
  <si>
    <t>20230027</t>
  </si>
  <si>
    <t>Субвенции бюджетам муниципальных образований в Удмуртской Республике на социальную поддержку детей-сирот и детей, оставшихся без попечения родителей, переданных в приёмные семьи</t>
  </si>
  <si>
    <t>20230029</t>
  </si>
  <si>
    <t>Субвенции бюджетам муниципальных образований в Удмуртской Республике на компенсацию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</si>
  <si>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20235120</t>
  </si>
  <si>
    <t>Субвенция бюджетам муниципальных образований в Удмуртской Республике на финансовое обеспечение государственных полномочий по составлению (изменению и дополнению) списков кандидатов в присяжные заседатели федеральных судов общей юрисдикции в Удмуртской Республике</t>
  </si>
  <si>
    <t>20235260</t>
  </si>
  <si>
    <t>Субвенции бюджетам муниципальных образований в Удмуртской Республике на выплату единовременного пособия при всех формах устройства детей, лишённых родительского попечения, в семью</t>
  </si>
  <si>
    <t>20235930</t>
  </si>
  <si>
    <t>Субвенции бюджетам муниципальных образований в Удмуртской Республике на государственную регистрацию актов гражданского состояния</t>
  </si>
  <si>
    <t>20240014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</si>
  <si>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</si>
  <si>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</si>
  <si>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ДЕФИЦИТ</t>
  </si>
  <si>
    <t>БАЛАНС</t>
  </si>
  <si>
    <t>Приложение № 2</t>
  </si>
  <si>
    <t xml:space="preserve">Доходы бюджета муниципального образования "Якшур-Бодьинский район"на плановый период 2022 и 2023 годов </t>
  </si>
  <si>
    <t>от 04 декабря  2020 года  №5/401</t>
  </si>
  <si>
    <t>к решению Совета депутатов</t>
  </si>
  <si>
    <t>муниципального образования "Якшур-Бодьинский район"</t>
  </si>
  <si>
    <t>Приложение №2</t>
  </si>
  <si>
    <t>".</t>
  </si>
  <si>
    <t>"</t>
  </si>
  <si>
    <t>Налог на доходы физических лиц</t>
  </si>
  <si>
    <t>10102000</t>
  </si>
  <si>
    <t>10302230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</si>
  <si>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</si>
  <si>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20225304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</si>
  <si>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</si>
  <si>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Сумма на 2021 год</t>
  </si>
  <si>
    <t>Сумма на 2022 год</t>
  </si>
  <si>
    <t>Сумма на 2023 год</t>
  </si>
  <si>
    <t>20245393</t>
  </si>
  <si>
    <t>Межбюджетные трансферты, передаваемые бюджетам муниципальных районов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</si>
  <si>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20700000</t>
  </si>
  <si>
    <t>20705030</t>
  </si>
  <si>
    <t>Прочие безвозмездные поступления</t>
  </si>
  <si>
    <t>Прочие безвозмездные поступления в бюджеты муниципальных районов</t>
  </si>
  <si>
    <t>"Муниципальный округ Якшур-Бодьинский район Удмуртской Республики"</t>
  </si>
  <si>
    <t>от "23" декабря 2021 года  № 9/131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</si>
</sst>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0.0"/>
  </numFmts>
  <fonts count="9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49" fontId="1" fillId="0" borderId="1" xfId="0" applyNumberFormat="1" applyFont="1" applyBorder="1"/>
    <xf numFmtId="49" fontId="1" fillId="0" borderId="2" xfId="0" applyNumberFormat="1" applyFont="1" applyBorder="1"/>
    <xf numFmtId="49" fontId="1" fillId="0" borderId="3" xfId="0" applyNumberFormat="1" applyFont="1" applyBorder="1"/>
    <xf numFmtId="164" fontId="2" fillId="0" borderId="4" xfId="0" applyNumberFormat="1" applyFont="1" applyBorder="1" applyAlignment="1">
      <alignment wrapText="1"/>
    </xf>
    <xf numFmtId="0" fontId="1" fillId="0" borderId="4" xfId="0" applyFont="1" applyBorder="1" applyAlignment="1">
      <alignment shrinkToFit="1"/>
    </xf>
    <xf numFmtId="0" fontId="0" fillId="0" borderId="0" xfId="0" applyFill="1"/>
    <xf numFmtId="49" fontId="1" fillId="0" borderId="0" xfId="0" applyNumberFormat="1" applyFont="1" applyBorder="1"/>
    <xf numFmtId="0" fontId="2" fillId="0" borderId="0" xfId="0" applyFont="1" applyBorder="1" applyAlignment="1">
      <alignment wrapText="1"/>
    </xf>
    <xf numFmtId="0" fontId="1" fillId="0" borderId="0" xfId="0" applyFont="1" applyFill="1" applyBorder="1" applyAlignment="1">
      <alignment horizontal="right"/>
    </xf>
    <xf numFmtId="0" fontId="1" fillId="0" borderId="0" xfId="0" applyFont="1" applyBorder="1" applyAlignment="1">
      <alignment horizontal="right"/>
    </xf>
    <xf numFmtId="49" fontId="0" fillId="0" borderId="0" xfId="0" applyNumberFormat="1"/>
    <xf numFmtId="0" fontId="0" fillId="0" borderId="0" xfId="0" applyFill="1" applyAlignment="1">
      <alignment horizontal="right"/>
    </xf>
    <xf numFmtId="0" fontId="0" fillId="0" borderId="0" xfId="0" applyAlignment="1">
      <alignment horizontal="right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9" fontId="5" fillId="0" borderId="1" xfId="0" applyNumberFormat="1" applyFont="1" applyBorder="1"/>
    <xf numFmtId="49" fontId="5" fillId="0" borderId="2" xfId="0" applyNumberFormat="1" applyFont="1" applyBorder="1"/>
    <xf numFmtId="49" fontId="5" fillId="0" borderId="3" xfId="0" applyNumberFormat="1" applyFont="1" applyBorder="1"/>
    <xf numFmtId="164" fontId="6" fillId="0" borderId="4" xfId="0" applyNumberFormat="1" applyFont="1" applyBorder="1" applyAlignment="1">
      <alignment wrapText="1"/>
    </xf>
    <xf numFmtId="0" fontId="5" fillId="0" borderId="4" xfId="0" applyFont="1" applyBorder="1" applyAlignment="1">
      <alignment shrinkToFit="1"/>
    </xf>
    <xf numFmtId="0" fontId="5" fillId="0" borderId="3" xfId="0" applyFont="1" applyFill="1" applyBorder="1" applyAlignment="1">
      <alignment shrinkToFit="1"/>
    </xf>
    <xf numFmtId="0" fontId="4" fillId="0" borderId="0" xfId="0" applyFont="1"/>
    <xf numFmtId="0" fontId="3" fillId="0" borderId="4" xfId="0" applyFont="1" applyBorder="1"/>
    <xf numFmtId="0" fontId="3" fillId="0" borderId="4" xfId="0" applyFont="1" applyBorder="1" applyAlignment="1">
      <alignment shrinkToFit="1"/>
    </xf>
    <xf numFmtId="0" fontId="3" fillId="0" borderId="3" xfId="0" applyFont="1" applyBorder="1" applyAlignment="1">
      <alignment shrinkToFit="1"/>
    </xf>
    <xf numFmtId="0" fontId="1" fillId="0" borderId="0" xfId="0" quotePrefix="1" applyFont="1" applyBorder="1" applyAlignment="1">
      <alignment horizontal="right"/>
    </xf>
    <xf numFmtId="164" fontId="2" fillId="0" borderId="0" xfId="0" applyNumberFormat="1" applyFont="1" applyBorder="1" applyAlignment="1">
      <alignment wrapText="1"/>
    </xf>
    <xf numFmtId="0" fontId="1" fillId="0" borderId="0" xfId="0" applyFont="1" applyBorder="1" applyAlignment="1">
      <alignment shrinkToFit="1"/>
    </xf>
    <xf numFmtId="0" fontId="7" fillId="0" borderId="0" xfId="0" applyFont="1" applyFill="1" applyBorder="1" applyAlignment="1">
      <alignment horizontal="right" vertical="center" shrinkToFit="1"/>
    </xf>
    <xf numFmtId="165" fontId="1" fillId="0" borderId="4" xfId="0" applyNumberFormat="1" applyFont="1" applyBorder="1" applyAlignment="1">
      <alignment shrinkToFit="1"/>
    </xf>
    <xf numFmtId="0" fontId="1" fillId="0" borderId="3" xfId="0" applyFont="1" applyBorder="1" applyAlignment="1">
      <alignment shrinkToFit="1"/>
    </xf>
    <xf numFmtId="165" fontId="3" fillId="0" borderId="4" xfId="0" applyNumberFormat="1" applyFont="1" applyBorder="1" applyAlignment="1">
      <alignment shrinkToFit="1"/>
    </xf>
    <xf numFmtId="165" fontId="5" fillId="0" borderId="4" xfId="0" applyNumberFormat="1" applyFont="1" applyBorder="1" applyAlignment="1">
      <alignment shrinkToFit="1"/>
    </xf>
    <xf numFmtId="0" fontId="5" fillId="0" borderId="3" xfId="0" applyFont="1" applyBorder="1" applyAlignment="1">
      <alignment shrinkToFit="1"/>
    </xf>
    <xf numFmtId="165" fontId="1" fillId="0" borderId="3" xfId="0" applyNumberFormat="1" applyFont="1" applyBorder="1" applyAlignment="1">
      <alignment shrinkToFit="1"/>
    </xf>
    <xf numFmtId="165" fontId="5" fillId="0" borderId="3" xfId="0" applyNumberFormat="1" applyFont="1" applyBorder="1" applyAlignment="1">
      <alignment shrinkToFit="1"/>
    </xf>
    <xf numFmtId="165" fontId="3" fillId="0" borderId="3" xfId="0" applyNumberFormat="1" applyFont="1" applyBorder="1" applyAlignment="1">
      <alignment shrinkToFit="1"/>
    </xf>
    <xf numFmtId="49" fontId="3" fillId="0" borderId="1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0" fontId="3" fillId="0" borderId="0" xfId="0" applyNumberFormat="1" applyFont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9"/>
  <sheetViews>
    <sheetView tabSelected="1" topLeftCell="A2" workbookViewId="0">
      <selection activeCell="L7" sqref="L7"/>
    </sheetView>
  </sheetViews>
  <sheetFormatPr defaultRowHeight="15" x14ac:dyDescent="0.25"/>
  <cols>
    <col min="1" max="1" width="10.140625" style="11" bestFit="1" customWidth="1"/>
    <col min="2" max="2" width="3.28515625" style="11" customWidth="1"/>
    <col min="3" max="3" width="5.5703125" style="11" bestFit="1" customWidth="1"/>
    <col min="4" max="4" width="4.85546875" style="11" bestFit="1" customWidth="1"/>
    <col min="5" max="5" width="47.85546875" customWidth="1"/>
    <col min="6" max="7" width="14.85546875" hidden="1" customWidth="1"/>
    <col min="8" max="8" width="14.85546875" style="6" hidden="1" customWidth="1"/>
    <col min="9" max="9" width="14.85546875" style="6" customWidth="1"/>
    <col min="10" max="11" width="14.85546875" style="6" hidden="1" customWidth="1"/>
    <col min="12" max="12" width="14.85546875" style="6" customWidth="1"/>
  </cols>
  <sheetData>
    <row r="1" spans="1:12" ht="14.25" hidden="1" customHeight="1" x14ac:dyDescent="0.25">
      <c r="A1" s="1"/>
      <c r="B1" s="2"/>
      <c r="C1" s="2"/>
      <c r="D1" s="3"/>
      <c r="E1" s="4"/>
      <c r="F1" s="5"/>
      <c r="G1" s="5"/>
      <c r="H1" s="5"/>
      <c r="I1" s="5"/>
      <c r="J1" s="5"/>
      <c r="K1" s="5"/>
      <c r="L1" s="5"/>
    </row>
    <row r="2" spans="1:12" ht="14.25" customHeight="1" x14ac:dyDescent="0.25">
      <c r="A2" s="7"/>
      <c r="B2" s="7"/>
      <c r="C2" s="7"/>
      <c r="D2" s="7"/>
      <c r="E2" s="29"/>
      <c r="F2" s="30"/>
      <c r="G2" s="30"/>
      <c r="H2" s="30"/>
      <c r="I2" s="30"/>
      <c r="J2" s="30"/>
      <c r="K2" s="30"/>
      <c r="L2" s="10" t="s">
        <v>107</v>
      </c>
    </row>
    <row r="3" spans="1:12" ht="14.25" customHeight="1" x14ac:dyDescent="0.25">
      <c r="A3" s="7"/>
      <c r="B3" s="7"/>
      <c r="C3" s="7"/>
      <c r="D3" s="7"/>
      <c r="E3" s="29"/>
      <c r="F3" s="30"/>
      <c r="G3" s="30"/>
      <c r="H3" s="30"/>
      <c r="I3" s="30"/>
      <c r="J3" s="30"/>
      <c r="K3" s="30"/>
      <c r="L3" s="10" t="s">
        <v>105</v>
      </c>
    </row>
    <row r="4" spans="1:12" ht="14.25" customHeight="1" x14ac:dyDescent="0.25">
      <c r="A4" s="7"/>
      <c r="B4" s="7"/>
      <c r="C4" s="7"/>
      <c r="D4" s="7"/>
      <c r="E4" s="29"/>
      <c r="F4" s="30"/>
      <c r="G4" s="30"/>
      <c r="H4" s="30"/>
      <c r="I4" s="30"/>
      <c r="J4" s="30"/>
      <c r="K4" s="30"/>
      <c r="L4" s="10" t="s">
        <v>106</v>
      </c>
    </row>
    <row r="5" spans="1:12" ht="14.25" customHeight="1" x14ac:dyDescent="0.25">
      <c r="A5" s="7"/>
      <c r="B5" s="7"/>
      <c r="C5" s="7"/>
      <c r="D5" s="7"/>
      <c r="E5" s="29"/>
      <c r="F5" s="30"/>
      <c r="G5" s="30"/>
      <c r="H5" s="30"/>
      <c r="I5" s="30"/>
      <c r="J5" s="30"/>
      <c r="K5" s="30"/>
      <c r="L5" s="10" t="s">
        <v>125</v>
      </c>
    </row>
    <row r="6" spans="1:12" ht="14.25" customHeight="1" x14ac:dyDescent="0.25">
      <c r="A6" s="7"/>
      <c r="B6" s="7"/>
      <c r="C6" s="7"/>
      <c r="D6" s="7"/>
      <c r="E6" s="29"/>
      <c r="F6" s="30"/>
      <c r="G6" s="30"/>
      <c r="H6" s="30"/>
      <c r="I6" s="30"/>
      <c r="J6" s="30"/>
      <c r="K6" s="30"/>
      <c r="L6" s="10" t="s">
        <v>126</v>
      </c>
    </row>
    <row r="7" spans="1:12" ht="14.25" customHeight="1" x14ac:dyDescent="0.25">
      <c r="A7" s="7"/>
      <c r="B7" s="7"/>
      <c r="C7" s="7"/>
      <c r="D7" s="7"/>
      <c r="E7" s="29"/>
      <c r="F7" s="30"/>
      <c r="G7" s="30"/>
      <c r="H7" s="30"/>
      <c r="I7" s="30"/>
      <c r="J7" s="30"/>
      <c r="K7" s="30"/>
      <c r="L7" s="30"/>
    </row>
    <row r="8" spans="1:12" ht="14.25" customHeight="1" x14ac:dyDescent="0.25">
      <c r="A8" s="7"/>
      <c r="B8" s="7"/>
      <c r="C8" s="7"/>
      <c r="D8" s="7"/>
      <c r="E8" s="29"/>
      <c r="F8" s="30"/>
      <c r="G8" s="30"/>
      <c r="H8" s="30"/>
      <c r="I8" s="30"/>
      <c r="J8" s="30"/>
      <c r="K8" s="30"/>
      <c r="L8" s="31" t="s">
        <v>109</v>
      </c>
    </row>
    <row r="9" spans="1:12" x14ac:dyDescent="0.25">
      <c r="A9" s="7"/>
      <c r="B9" s="7"/>
      <c r="C9" s="7"/>
      <c r="D9" s="7"/>
      <c r="E9" s="8"/>
      <c r="H9" s="9"/>
      <c r="L9" s="10" t="s">
        <v>102</v>
      </c>
    </row>
    <row r="10" spans="1:12" x14ac:dyDescent="0.25">
      <c r="A10" s="7"/>
      <c r="B10" s="7"/>
      <c r="C10" s="7"/>
      <c r="D10" s="7"/>
      <c r="E10" s="8"/>
      <c r="H10" s="9"/>
      <c r="L10" s="10" t="s">
        <v>105</v>
      </c>
    </row>
    <row r="11" spans="1:12" x14ac:dyDescent="0.25">
      <c r="A11" s="7"/>
      <c r="B11" s="7"/>
      <c r="C11" s="7"/>
      <c r="D11" s="7"/>
      <c r="E11" s="8"/>
      <c r="H11" s="9"/>
      <c r="L11" s="10" t="s">
        <v>106</v>
      </c>
    </row>
    <row r="12" spans="1:12" x14ac:dyDescent="0.25">
      <c r="A12" s="7"/>
      <c r="B12" s="7"/>
      <c r="C12" s="7"/>
      <c r="D12" s="7"/>
      <c r="E12" s="8"/>
      <c r="H12" s="9"/>
      <c r="L12" s="28" t="s">
        <v>104</v>
      </c>
    </row>
    <row r="14" spans="1:12" ht="33.75" customHeight="1" x14ac:dyDescent="0.25">
      <c r="A14" s="43" t="s">
        <v>103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</row>
    <row r="15" spans="1:12" x14ac:dyDescent="0.25">
      <c r="H15" s="12"/>
      <c r="L15" s="13" t="s">
        <v>0</v>
      </c>
    </row>
    <row r="16" spans="1:12" ht="39" customHeight="1" x14ac:dyDescent="0.25">
      <c r="A16" s="44" t="s">
        <v>1</v>
      </c>
      <c r="B16" s="44"/>
      <c r="C16" s="44"/>
      <c r="D16" s="44"/>
      <c r="E16" s="14" t="s">
        <v>2</v>
      </c>
      <c r="F16" s="15" t="s">
        <v>116</v>
      </c>
      <c r="G16" s="15" t="s">
        <v>117</v>
      </c>
      <c r="H16" s="16"/>
      <c r="I16" s="15" t="s">
        <v>117</v>
      </c>
      <c r="J16" s="17" t="s">
        <v>117</v>
      </c>
      <c r="K16" s="16"/>
      <c r="L16" s="17" t="s">
        <v>118</v>
      </c>
    </row>
    <row r="17" spans="1:12" s="24" customFormat="1" ht="17.25" hidden="1" customHeight="1" x14ac:dyDescent="0.2">
      <c r="A17" s="18" t="s">
        <v>3</v>
      </c>
      <c r="B17" s="19" t="s">
        <v>4</v>
      </c>
      <c r="C17" s="19" t="s">
        <v>5</v>
      </c>
      <c r="D17" s="20" t="s">
        <v>6</v>
      </c>
      <c r="E17" s="21"/>
      <c r="F17" s="22">
        <v>727751.3</v>
      </c>
      <c r="G17" s="23">
        <f>G18+G47</f>
        <v>680293.11</v>
      </c>
      <c r="H17" s="23">
        <f>H18+H47</f>
        <v>140150.44999999998</v>
      </c>
      <c r="I17" s="22">
        <f>G17+H17</f>
        <v>820443.55999999994</v>
      </c>
      <c r="J17" s="23">
        <f>J18+J47</f>
        <v>707846.3</v>
      </c>
      <c r="K17" s="23">
        <f>K18+K47</f>
        <v>7801.49</v>
      </c>
      <c r="L17" s="22">
        <f>J17+K17</f>
        <v>715647.79</v>
      </c>
    </row>
    <row r="18" spans="1:12" s="24" customFormat="1" ht="14.25" x14ac:dyDescent="0.2">
      <c r="A18" s="18" t="s">
        <v>7</v>
      </c>
      <c r="B18" s="19" t="s">
        <v>4</v>
      </c>
      <c r="C18" s="19" t="s">
        <v>5</v>
      </c>
      <c r="D18" s="20" t="s">
        <v>6</v>
      </c>
      <c r="E18" s="21" t="s">
        <v>8</v>
      </c>
      <c r="F18" s="22">
        <v>244247</v>
      </c>
      <c r="G18" s="22">
        <v>254843</v>
      </c>
      <c r="H18" s="22">
        <f>H19+H21+H23+H27+H29+H31+H36+H41+H45</f>
        <v>0</v>
      </c>
      <c r="I18" s="22">
        <f>G18+H18</f>
        <v>254843</v>
      </c>
      <c r="J18" s="22">
        <v>269467</v>
      </c>
      <c r="K18" s="22">
        <f>K19+K21+K23+K27+K29+K31+K36+K41+K45</f>
        <v>0</v>
      </c>
      <c r="L18" s="22">
        <f>J18+K18</f>
        <v>269467</v>
      </c>
    </row>
    <row r="19" spans="1:12" s="24" customFormat="1" ht="14.25" x14ac:dyDescent="0.2">
      <c r="A19" s="18" t="s">
        <v>9</v>
      </c>
      <c r="B19" s="19" t="s">
        <v>4</v>
      </c>
      <c r="C19" s="19" t="s">
        <v>5</v>
      </c>
      <c r="D19" s="20" t="s">
        <v>6</v>
      </c>
      <c r="E19" s="21" t="s">
        <v>10</v>
      </c>
      <c r="F19" s="22">
        <v>181356</v>
      </c>
      <c r="G19" s="22">
        <v>193460</v>
      </c>
      <c r="H19" s="22"/>
      <c r="I19" s="22">
        <f t="shared" ref="I19:I45" si="0">G19+H19</f>
        <v>193460</v>
      </c>
      <c r="J19" s="22">
        <v>207434</v>
      </c>
      <c r="K19" s="22"/>
      <c r="L19" s="22">
        <f t="shared" ref="L19:L45" si="1">J19+K19</f>
        <v>207434</v>
      </c>
    </row>
    <row r="20" spans="1:12" x14ac:dyDescent="0.25">
      <c r="A20" s="1" t="s">
        <v>111</v>
      </c>
      <c r="B20" s="2" t="s">
        <v>11</v>
      </c>
      <c r="C20" s="2" t="s">
        <v>5</v>
      </c>
      <c r="D20" s="3" t="s">
        <v>12</v>
      </c>
      <c r="E20" s="4" t="s">
        <v>110</v>
      </c>
      <c r="F20" s="5">
        <v>181356</v>
      </c>
      <c r="G20" s="5">
        <v>193460</v>
      </c>
      <c r="H20" s="5"/>
      <c r="I20" s="5">
        <f t="shared" si="0"/>
        <v>193460</v>
      </c>
      <c r="J20" s="5">
        <v>207434</v>
      </c>
      <c r="K20" s="5"/>
      <c r="L20" s="5">
        <f t="shared" si="1"/>
        <v>207434</v>
      </c>
    </row>
    <row r="21" spans="1:12" s="24" customFormat="1" ht="36" x14ac:dyDescent="0.2">
      <c r="A21" s="18" t="s">
        <v>13</v>
      </c>
      <c r="B21" s="19" t="s">
        <v>4</v>
      </c>
      <c r="C21" s="19" t="s">
        <v>5</v>
      </c>
      <c r="D21" s="20" t="s">
        <v>6</v>
      </c>
      <c r="E21" s="21" t="s">
        <v>14</v>
      </c>
      <c r="F21" s="22">
        <v>30692</v>
      </c>
      <c r="G21" s="22">
        <v>30692</v>
      </c>
      <c r="H21" s="22"/>
      <c r="I21" s="22">
        <f t="shared" si="0"/>
        <v>30692</v>
      </c>
      <c r="J21" s="22">
        <v>30692</v>
      </c>
      <c r="K21" s="22"/>
      <c r="L21" s="22">
        <f t="shared" si="1"/>
        <v>30692</v>
      </c>
    </row>
    <row r="22" spans="1:12" ht="60.75" x14ac:dyDescent="0.25">
      <c r="A22" s="1" t="s">
        <v>112</v>
      </c>
      <c r="B22" s="2" t="s">
        <v>11</v>
      </c>
      <c r="C22" s="2" t="s">
        <v>5</v>
      </c>
      <c r="D22" s="3" t="s">
        <v>12</v>
      </c>
      <c r="E22" s="4" t="s">
        <v>113</v>
      </c>
      <c r="F22" s="5">
        <v>30692</v>
      </c>
      <c r="G22" s="5">
        <v>30692</v>
      </c>
      <c r="H22" s="5"/>
      <c r="I22" s="5">
        <f t="shared" si="0"/>
        <v>30692</v>
      </c>
      <c r="J22" s="5">
        <v>30692</v>
      </c>
      <c r="K22" s="5"/>
      <c r="L22" s="5">
        <f t="shared" si="1"/>
        <v>30692</v>
      </c>
    </row>
    <row r="23" spans="1:12" s="24" customFormat="1" ht="14.25" x14ac:dyDescent="0.2">
      <c r="A23" s="18" t="s">
        <v>15</v>
      </c>
      <c r="B23" s="19" t="s">
        <v>4</v>
      </c>
      <c r="C23" s="19" t="s">
        <v>5</v>
      </c>
      <c r="D23" s="20" t="s">
        <v>6</v>
      </c>
      <c r="E23" s="21" t="s">
        <v>16</v>
      </c>
      <c r="F23" s="22">
        <v>1957</v>
      </c>
      <c r="G23" s="22">
        <v>470</v>
      </c>
      <c r="H23" s="22"/>
      <c r="I23" s="22">
        <f t="shared" si="0"/>
        <v>470</v>
      </c>
      <c r="J23" s="22">
        <v>480</v>
      </c>
      <c r="K23" s="22"/>
      <c r="L23" s="22">
        <f t="shared" si="1"/>
        <v>480</v>
      </c>
    </row>
    <row r="24" spans="1:12" ht="24.75" x14ac:dyDescent="0.25">
      <c r="A24" s="1" t="s">
        <v>17</v>
      </c>
      <c r="B24" s="2" t="s">
        <v>18</v>
      </c>
      <c r="C24" s="2" t="s">
        <v>5</v>
      </c>
      <c r="D24" s="3" t="s">
        <v>12</v>
      </c>
      <c r="E24" s="4" t="s">
        <v>19</v>
      </c>
      <c r="F24" s="5">
        <v>1496</v>
      </c>
      <c r="G24" s="5"/>
      <c r="H24" s="5"/>
      <c r="I24" s="5">
        <f t="shared" si="0"/>
        <v>0</v>
      </c>
      <c r="J24" s="5"/>
      <c r="K24" s="5"/>
      <c r="L24" s="5">
        <f t="shared" si="1"/>
        <v>0</v>
      </c>
    </row>
    <row r="25" spans="1:12" x14ac:dyDescent="0.25">
      <c r="A25" s="1" t="s">
        <v>20</v>
      </c>
      <c r="B25" s="2" t="s">
        <v>11</v>
      </c>
      <c r="C25" s="2" t="s">
        <v>5</v>
      </c>
      <c r="D25" s="3" t="s">
        <v>12</v>
      </c>
      <c r="E25" s="4" t="s">
        <v>21</v>
      </c>
      <c r="F25" s="5">
        <v>224</v>
      </c>
      <c r="G25" s="5">
        <v>224</v>
      </c>
      <c r="H25" s="5"/>
      <c r="I25" s="5">
        <f t="shared" si="0"/>
        <v>224</v>
      </c>
      <c r="J25" s="5">
        <v>224</v>
      </c>
      <c r="K25" s="5"/>
      <c r="L25" s="5">
        <f t="shared" si="1"/>
        <v>224</v>
      </c>
    </row>
    <row r="26" spans="1:12" ht="36.75" x14ac:dyDescent="0.25">
      <c r="A26" s="1" t="s">
        <v>22</v>
      </c>
      <c r="B26" s="2" t="s">
        <v>18</v>
      </c>
      <c r="C26" s="2" t="s">
        <v>5</v>
      </c>
      <c r="D26" s="3" t="s">
        <v>12</v>
      </c>
      <c r="E26" s="4" t="s">
        <v>23</v>
      </c>
      <c r="F26" s="5">
        <v>237</v>
      </c>
      <c r="G26" s="5">
        <v>246</v>
      </c>
      <c r="H26" s="5"/>
      <c r="I26" s="5">
        <f t="shared" si="0"/>
        <v>246</v>
      </c>
      <c r="J26" s="5">
        <v>256</v>
      </c>
      <c r="K26" s="5"/>
      <c r="L26" s="5">
        <f t="shared" si="1"/>
        <v>256</v>
      </c>
    </row>
    <row r="27" spans="1:12" s="24" customFormat="1" ht="24" x14ac:dyDescent="0.2">
      <c r="A27" s="18" t="s">
        <v>24</v>
      </c>
      <c r="B27" s="19" t="s">
        <v>4</v>
      </c>
      <c r="C27" s="19" t="s">
        <v>5</v>
      </c>
      <c r="D27" s="20" t="s">
        <v>6</v>
      </c>
      <c r="E27" s="21" t="s">
        <v>25</v>
      </c>
      <c r="F27" s="22">
        <v>5249</v>
      </c>
      <c r="G27" s="22">
        <v>5580</v>
      </c>
      <c r="H27" s="22"/>
      <c r="I27" s="22">
        <f t="shared" si="0"/>
        <v>5580</v>
      </c>
      <c r="J27" s="22">
        <v>5625</v>
      </c>
      <c r="K27" s="22"/>
      <c r="L27" s="22">
        <f t="shared" si="1"/>
        <v>5625</v>
      </c>
    </row>
    <row r="28" spans="1:12" ht="24.75" x14ac:dyDescent="0.25">
      <c r="A28" s="1" t="s">
        <v>26</v>
      </c>
      <c r="B28" s="2" t="s">
        <v>11</v>
      </c>
      <c r="C28" s="2" t="s">
        <v>5</v>
      </c>
      <c r="D28" s="3" t="s">
        <v>12</v>
      </c>
      <c r="E28" s="4" t="s">
        <v>27</v>
      </c>
      <c r="F28" s="5">
        <v>5249</v>
      </c>
      <c r="G28" s="5">
        <v>5580</v>
      </c>
      <c r="H28" s="5"/>
      <c r="I28" s="5">
        <f t="shared" si="0"/>
        <v>5580</v>
      </c>
      <c r="J28" s="5">
        <v>5625</v>
      </c>
      <c r="K28" s="5"/>
      <c r="L28" s="5">
        <f t="shared" si="1"/>
        <v>5625</v>
      </c>
    </row>
    <row r="29" spans="1:12" s="24" customFormat="1" ht="14.25" x14ac:dyDescent="0.2">
      <c r="A29" s="18" t="s">
        <v>28</v>
      </c>
      <c r="B29" s="19" t="s">
        <v>4</v>
      </c>
      <c r="C29" s="19" t="s">
        <v>5</v>
      </c>
      <c r="D29" s="20" t="s">
        <v>6</v>
      </c>
      <c r="E29" s="21" t="s">
        <v>29</v>
      </c>
      <c r="F29" s="22">
        <v>1461</v>
      </c>
      <c r="G29" s="22">
        <v>1519</v>
      </c>
      <c r="H29" s="22"/>
      <c r="I29" s="22">
        <f t="shared" si="0"/>
        <v>1519</v>
      </c>
      <c r="J29" s="22">
        <v>1580</v>
      </c>
      <c r="K29" s="22"/>
      <c r="L29" s="22">
        <f t="shared" si="1"/>
        <v>1580</v>
      </c>
    </row>
    <row r="30" spans="1:12" ht="36.75" x14ac:dyDescent="0.25">
      <c r="A30" s="1" t="s">
        <v>30</v>
      </c>
      <c r="B30" s="2" t="s">
        <v>11</v>
      </c>
      <c r="C30" s="2" t="s">
        <v>5</v>
      </c>
      <c r="D30" s="3" t="s">
        <v>12</v>
      </c>
      <c r="E30" s="4" t="s">
        <v>31</v>
      </c>
      <c r="F30" s="5">
        <v>1461</v>
      </c>
      <c r="G30" s="5">
        <v>1519</v>
      </c>
      <c r="H30" s="5"/>
      <c r="I30" s="5">
        <f t="shared" si="0"/>
        <v>1519</v>
      </c>
      <c r="J30" s="5">
        <v>1580</v>
      </c>
      <c r="K30" s="5"/>
      <c r="L30" s="5">
        <f t="shared" si="1"/>
        <v>1580</v>
      </c>
    </row>
    <row r="31" spans="1:12" s="24" customFormat="1" ht="36" x14ac:dyDescent="0.2">
      <c r="A31" s="18" t="s">
        <v>32</v>
      </c>
      <c r="B31" s="19" t="s">
        <v>4</v>
      </c>
      <c r="C31" s="19" t="s">
        <v>5</v>
      </c>
      <c r="D31" s="20" t="s">
        <v>6</v>
      </c>
      <c r="E31" s="21" t="s">
        <v>33</v>
      </c>
      <c r="F31" s="22">
        <v>11409</v>
      </c>
      <c r="G31" s="22">
        <v>11179</v>
      </c>
      <c r="H31" s="22"/>
      <c r="I31" s="22">
        <f t="shared" si="0"/>
        <v>11179</v>
      </c>
      <c r="J31" s="22">
        <v>11625</v>
      </c>
      <c r="K31" s="22"/>
      <c r="L31" s="22">
        <f t="shared" si="1"/>
        <v>11625</v>
      </c>
    </row>
    <row r="32" spans="1:12" ht="72.75" x14ac:dyDescent="0.25">
      <c r="A32" s="1" t="s">
        <v>34</v>
      </c>
      <c r="B32" s="2" t="s">
        <v>35</v>
      </c>
      <c r="C32" s="2" t="s">
        <v>5</v>
      </c>
      <c r="D32" s="3" t="s">
        <v>36</v>
      </c>
      <c r="E32" s="4" t="s">
        <v>37</v>
      </c>
      <c r="F32" s="5">
        <v>11060</v>
      </c>
      <c r="G32" s="5">
        <v>10816</v>
      </c>
      <c r="H32" s="5"/>
      <c r="I32" s="5">
        <f t="shared" si="0"/>
        <v>10816</v>
      </c>
      <c r="J32" s="5">
        <v>11249</v>
      </c>
      <c r="K32" s="5"/>
      <c r="L32" s="5">
        <f t="shared" si="1"/>
        <v>11249</v>
      </c>
    </row>
    <row r="33" spans="1:12" ht="60.75" x14ac:dyDescent="0.25">
      <c r="A33" s="1" t="s">
        <v>38</v>
      </c>
      <c r="B33" s="2" t="s">
        <v>35</v>
      </c>
      <c r="C33" s="2" t="s">
        <v>5</v>
      </c>
      <c r="D33" s="3" t="s">
        <v>36</v>
      </c>
      <c r="E33" s="4" t="s">
        <v>39</v>
      </c>
      <c r="F33" s="5">
        <v>156</v>
      </c>
      <c r="G33" s="5">
        <v>162</v>
      </c>
      <c r="H33" s="5"/>
      <c r="I33" s="5">
        <f t="shared" si="0"/>
        <v>162</v>
      </c>
      <c r="J33" s="5">
        <v>168</v>
      </c>
      <c r="K33" s="5"/>
      <c r="L33" s="5">
        <f t="shared" si="1"/>
        <v>168</v>
      </c>
    </row>
    <row r="34" spans="1:12" ht="36.75" x14ac:dyDescent="0.25">
      <c r="A34" s="1" t="s">
        <v>40</v>
      </c>
      <c r="B34" s="2" t="s">
        <v>35</v>
      </c>
      <c r="C34" s="2" t="s">
        <v>5</v>
      </c>
      <c r="D34" s="3" t="s">
        <v>36</v>
      </c>
      <c r="E34" s="4" t="s">
        <v>41</v>
      </c>
      <c r="F34" s="5">
        <v>37</v>
      </c>
      <c r="G34" s="5">
        <v>39</v>
      </c>
      <c r="H34" s="5"/>
      <c r="I34" s="5">
        <f t="shared" si="0"/>
        <v>39</v>
      </c>
      <c r="J34" s="5">
        <v>40</v>
      </c>
      <c r="K34" s="5"/>
      <c r="L34" s="5">
        <f t="shared" si="1"/>
        <v>40</v>
      </c>
    </row>
    <row r="35" spans="1:12" ht="60.75" x14ac:dyDescent="0.25">
      <c r="A35" s="1" t="s">
        <v>42</v>
      </c>
      <c r="B35" s="2" t="s">
        <v>35</v>
      </c>
      <c r="C35" s="2" t="s">
        <v>5</v>
      </c>
      <c r="D35" s="3" t="s">
        <v>36</v>
      </c>
      <c r="E35" s="4" t="s">
        <v>43</v>
      </c>
      <c r="F35" s="5">
        <v>156</v>
      </c>
      <c r="G35" s="5">
        <v>162</v>
      </c>
      <c r="H35" s="5"/>
      <c r="I35" s="5">
        <f t="shared" si="0"/>
        <v>162</v>
      </c>
      <c r="J35" s="5">
        <v>168</v>
      </c>
      <c r="K35" s="5"/>
      <c r="L35" s="5">
        <f t="shared" si="1"/>
        <v>168</v>
      </c>
    </row>
    <row r="36" spans="1:12" s="24" customFormat="1" ht="24" x14ac:dyDescent="0.2">
      <c r="A36" s="18" t="s">
        <v>44</v>
      </c>
      <c r="B36" s="19" t="s">
        <v>4</v>
      </c>
      <c r="C36" s="19" t="s">
        <v>5</v>
      </c>
      <c r="D36" s="20" t="s">
        <v>6</v>
      </c>
      <c r="E36" s="21" t="s">
        <v>45</v>
      </c>
      <c r="F36" s="22">
        <v>9008</v>
      </c>
      <c r="G36" s="22">
        <v>9008</v>
      </c>
      <c r="H36" s="22"/>
      <c r="I36" s="22">
        <f t="shared" si="0"/>
        <v>9008</v>
      </c>
      <c r="J36" s="22">
        <v>9008</v>
      </c>
      <c r="K36" s="22"/>
      <c r="L36" s="22">
        <f t="shared" si="1"/>
        <v>9008</v>
      </c>
    </row>
    <row r="37" spans="1:12" ht="24.75" x14ac:dyDescent="0.25">
      <c r="A37" s="1" t="s">
        <v>46</v>
      </c>
      <c r="B37" s="2" t="s">
        <v>11</v>
      </c>
      <c r="C37" s="2" t="s">
        <v>5</v>
      </c>
      <c r="D37" s="3" t="s">
        <v>36</v>
      </c>
      <c r="E37" s="4" t="s">
        <v>47</v>
      </c>
      <c r="F37" s="5">
        <v>311</v>
      </c>
      <c r="G37" s="5">
        <v>311</v>
      </c>
      <c r="H37" s="5"/>
      <c r="I37" s="5">
        <f t="shared" si="0"/>
        <v>311</v>
      </c>
      <c r="J37" s="5">
        <v>311</v>
      </c>
      <c r="K37" s="5"/>
      <c r="L37" s="5">
        <f t="shared" si="1"/>
        <v>311</v>
      </c>
    </row>
    <row r="38" spans="1:12" ht="48.75" x14ac:dyDescent="0.25">
      <c r="A38" s="1" t="s">
        <v>48</v>
      </c>
      <c r="B38" s="2" t="s">
        <v>11</v>
      </c>
      <c r="C38" s="2" t="s">
        <v>5</v>
      </c>
      <c r="D38" s="3" t="s">
        <v>36</v>
      </c>
      <c r="E38" s="4" t="s">
        <v>49</v>
      </c>
      <c r="F38" s="5">
        <v>2904</v>
      </c>
      <c r="G38" s="5">
        <v>2904</v>
      </c>
      <c r="H38" s="5"/>
      <c r="I38" s="5">
        <f t="shared" si="0"/>
        <v>2904</v>
      </c>
      <c r="J38" s="5">
        <v>2904</v>
      </c>
      <c r="K38" s="5"/>
      <c r="L38" s="5">
        <f t="shared" si="1"/>
        <v>2904</v>
      </c>
    </row>
    <row r="39" spans="1:12" x14ac:dyDescent="0.25">
      <c r="A39" s="1" t="s">
        <v>50</v>
      </c>
      <c r="B39" s="2" t="s">
        <v>11</v>
      </c>
      <c r="C39" s="2" t="s">
        <v>5</v>
      </c>
      <c r="D39" s="3" t="s">
        <v>36</v>
      </c>
      <c r="E39" s="4"/>
      <c r="F39" s="5">
        <v>2575</v>
      </c>
      <c r="G39" s="5">
        <v>2575</v>
      </c>
      <c r="H39" s="5"/>
      <c r="I39" s="5">
        <f t="shared" si="0"/>
        <v>2575</v>
      </c>
      <c r="J39" s="5">
        <v>2575</v>
      </c>
      <c r="K39" s="5"/>
      <c r="L39" s="5">
        <f t="shared" si="1"/>
        <v>2575</v>
      </c>
    </row>
    <row r="40" spans="1:12" ht="36.75" x14ac:dyDescent="0.25">
      <c r="A40" s="1" t="s">
        <v>51</v>
      </c>
      <c r="B40" s="2" t="s">
        <v>11</v>
      </c>
      <c r="C40" s="2" t="s">
        <v>5</v>
      </c>
      <c r="D40" s="3" t="s">
        <v>36</v>
      </c>
      <c r="E40" s="4" t="s">
        <v>52</v>
      </c>
      <c r="F40" s="5">
        <v>3218</v>
      </c>
      <c r="G40" s="5">
        <v>3218</v>
      </c>
      <c r="H40" s="5"/>
      <c r="I40" s="5">
        <f t="shared" si="0"/>
        <v>3218</v>
      </c>
      <c r="J40" s="5">
        <v>3218</v>
      </c>
      <c r="K40" s="5"/>
      <c r="L40" s="5">
        <f t="shared" si="1"/>
        <v>3218</v>
      </c>
    </row>
    <row r="41" spans="1:12" s="24" customFormat="1" ht="24" x14ac:dyDescent="0.2">
      <c r="A41" s="18" t="s">
        <v>53</v>
      </c>
      <c r="B41" s="19" t="s">
        <v>4</v>
      </c>
      <c r="C41" s="19" t="s">
        <v>5</v>
      </c>
      <c r="D41" s="20" t="s">
        <v>6</v>
      </c>
      <c r="E41" s="21" t="s">
        <v>54</v>
      </c>
      <c r="F41" s="22">
        <v>2225</v>
      </c>
      <c r="G41" s="22">
        <v>2045</v>
      </c>
      <c r="H41" s="22"/>
      <c r="I41" s="22">
        <f t="shared" si="0"/>
        <v>2045</v>
      </c>
      <c r="J41" s="22">
        <v>2133</v>
      </c>
      <c r="K41" s="22"/>
      <c r="L41" s="22">
        <f t="shared" si="1"/>
        <v>2133</v>
      </c>
    </row>
    <row r="42" spans="1:12" ht="72.75" x14ac:dyDescent="0.25">
      <c r="A42" s="1" t="s">
        <v>55</v>
      </c>
      <c r="B42" s="2" t="s">
        <v>35</v>
      </c>
      <c r="C42" s="2" t="s">
        <v>5</v>
      </c>
      <c r="D42" s="3" t="s">
        <v>56</v>
      </c>
      <c r="E42" s="4" t="s">
        <v>57</v>
      </c>
      <c r="F42" s="5">
        <v>600</v>
      </c>
      <c r="G42" s="5"/>
      <c r="H42" s="5"/>
      <c r="I42" s="5">
        <f t="shared" si="0"/>
        <v>0</v>
      </c>
      <c r="J42" s="5"/>
      <c r="K42" s="5"/>
      <c r="L42" s="5">
        <f t="shared" si="1"/>
        <v>0</v>
      </c>
    </row>
    <row r="43" spans="1:12" ht="48.75" x14ac:dyDescent="0.25">
      <c r="A43" s="1" t="s">
        <v>58</v>
      </c>
      <c r="B43" s="2" t="s">
        <v>35</v>
      </c>
      <c r="C43" s="2" t="s">
        <v>5</v>
      </c>
      <c r="D43" s="3" t="s">
        <v>59</v>
      </c>
      <c r="E43" s="4" t="s">
        <v>60</v>
      </c>
      <c r="F43" s="5">
        <v>1393</v>
      </c>
      <c r="G43" s="5">
        <v>1797</v>
      </c>
      <c r="H43" s="5"/>
      <c r="I43" s="5">
        <f t="shared" si="0"/>
        <v>1797</v>
      </c>
      <c r="J43" s="5">
        <v>1867</v>
      </c>
      <c r="K43" s="5"/>
      <c r="L43" s="5">
        <f t="shared" si="1"/>
        <v>1867</v>
      </c>
    </row>
    <row r="44" spans="1:12" ht="84.75" x14ac:dyDescent="0.25">
      <c r="A44" s="1" t="s">
        <v>61</v>
      </c>
      <c r="B44" s="2" t="s">
        <v>35</v>
      </c>
      <c r="C44" s="2" t="s">
        <v>5</v>
      </c>
      <c r="D44" s="3" t="s">
        <v>59</v>
      </c>
      <c r="E44" s="4" t="s">
        <v>62</v>
      </c>
      <c r="F44" s="5">
        <v>232</v>
      </c>
      <c r="G44" s="5">
        <v>248</v>
      </c>
      <c r="H44" s="5"/>
      <c r="I44" s="5">
        <f t="shared" si="0"/>
        <v>248</v>
      </c>
      <c r="J44" s="5">
        <v>266</v>
      </c>
      <c r="K44" s="5"/>
      <c r="L44" s="5">
        <f t="shared" si="1"/>
        <v>266</v>
      </c>
    </row>
    <row r="45" spans="1:12" s="24" customFormat="1" ht="14.25" x14ac:dyDescent="0.2">
      <c r="A45" s="18" t="s">
        <v>63</v>
      </c>
      <c r="B45" s="19" t="s">
        <v>4</v>
      </c>
      <c r="C45" s="19" t="s">
        <v>5</v>
      </c>
      <c r="D45" s="20" t="s">
        <v>6</v>
      </c>
      <c r="E45" s="21" t="s">
        <v>64</v>
      </c>
      <c r="F45" s="22">
        <v>890</v>
      </c>
      <c r="G45" s="22">
        <v>890</v>
      </c>
      <c r="H45" s="22"/>
      <c r="I45" s="22">
        <f t="shared" si="0"/>
        <v>890</v>
      </c>
      <c r="J45" s="22">
        <v>890</v>
      </c>
      <c r="K45" s="22"/>
      <c r="L45" s="22">
        <f t="shared" si="1"/>
        <v>890</v>
      </c>
    </row>
    <row r="46" spans="1:12" ht="36.75" hidden="1" x14ac:dyDescent="0.25">
      <c r="A46" s="1" t="s">
        <v>65</v>
      </c>
      <c r="B46" s="2" t="s">
        <v>35</v>
      </c>
      <c r="C46" s="2" t="s">
        <v>5</v>
      </c>
      <c r="D46" s="3" t="s">
        <v>66</v>
      </c>
      <c r="E46" s="4" t="s">
        <v>67</v>
      </c>
      <c r="F46" s="5">
        <v>890</v>
      </c>
      <c r="G46" s="5">
        <v>890</v>
      </c>
      <c r="H46" s="5"/>
      <c r="I46" s="5">
        <v>890</v>
      </c>
      <c r="J46" s="5">
        <v>890</v>
      </c>
      <c r="K46" s="5"/>
      <c r="L46" s="5">
        <v>890</v>
      </c>
    </row>
    <row r="47" spans="1:12" s="24" customFormat="1" ht="14.25" x14ac:dyDescent="0.2">
      <c r="A47" s="18" t="s">
        <v>68</v>
      </c>
      <c r="B47" s="19" t="s">
        <v>4</v>
      </c>
      <c r="C47" s="19" t="s">
        <v>5</v>
      </c>
      <c r="D47" s="20" t="s">
        <v>6</v>
      </c>
      <c r="E47" s="21" t="s">
        <v>69</v>
      </c>
      <c r="F47" s="22">
        <v>483504.3</v>
      </c>
      <c r="G47" s="22">
        <f>G48+G64</f>
        <v>425450.11</v>
      </c>
      <c r="H47" s="22">
        <f>H48+H64</f>
        <v>140150.44999999998</v>
      </c>
      <c r="I47" s="35">
        <f>G47+H47</f>
        <v>565600.55999999994</v>
      </c>
      <c r="J47" s="35">
        <f>J48+J64</f>
        <v>438379.3</v>
      </c>
      <c r="K47" s="35">
        <f>K48+K64</f>
        <v>7801.49</v>
      </c>
      <c r="L47" s="35">
        <f>J47+K47</f>
        <v>446180.79</v>
      </c>
    </row>
    <row r="48" spans="1:12" s="24" customFormat="1" ht="24" x14ac:dyDescent="0.2">
      <c r="A48" s="18" t="s">
        <v>70</v>
      </c>
      <c r="B48" s="19" t="s">
        <v>4</v>
      </c>
      <c r="C48" s="19" t="s">
        <v>5</v>
      </c>
      <c r="D48" s="20" t="s">
        <v>6</v>
      </c>
      <c r="E48" s="21" t="s">
        <v>71</v>
      </c>
      <c r="F48" s="22">
        <v>483504.3</v>
      </c>
      <c r="G48" s="22">
        <f>SUM(G49:G63)</f>
        <v>425450.11</v>
      </c>
      <c r="H48" s="22">
        <f>SUM(H49:H63)</f>
        <v>130310.65</v>
      </c>
      <c r="I48" s="35">
        <f>G48+H48</f>
        <v>555760.76</v>
      </c>
      <c r="J48" s="35">
        <f>SUM(J49:J62)</f>
        <v>438379.3</v>
      </c>
      <c r="K48" s="35">
        <f>SUM(K49:K63)</f>
        <v>-2038.31</v>
      </c>
      <c r="L48" s="35">
        <f>J48+K48</f>
        <v>436340.99</v>
      </c>
    </row>
    <row r="49" spans="1:12" x14ac:dyDescent="0.25">
      <c r="A49" s="1" t="s">
        <v>72</v>
      </c>
      <c r="B49" s="2" t="s">
        <v>35</v>
      </c>
      <c r="C49" s="2" t="s">
        <v>5</v>
      </c>
      <c r="D49" s="3" t="s">
        <v>73</v>
      </c>
      <c r="E49" s="4" t="s">
        <v>74</v>
      </c>
      <c r="F49" s="5">
        <v>53889</v>
      </c>
      <c r="G49" s="5">
        <v>53889</v>
      </c>
      <c r="H49" s="5"/>
      <c r="I49" s="32">
        <f>G49+H49</f>
        <v>53889</v>
      </c>
      <c r="J49" s="32">
        <v>53889</v>
      </c>
      <c r="K49" s="32"/>
      <c r="L49" s="32">
        <f>J49+K49</f>
        <v>53889</v>
      </c>
    </row>
    <row r="50" spans="1:12" ht="36.75" x14ac:dyDescent="0.25">
      <c r="A50" s="1" t="s">
        <v>75</v>
      </c>
      <c r="B50" s="2" t="s">
        <v>35</v>
      </c>
      <c r="C50" s="2" t="s">
        <v>5</v>
      </c>
      <c r="D50" s="3" t="s">
        <v>73</v>
      </c>
      <c r="E50" s="4" t="s">
        <v>76</v>
      </c>
      <c r="F50" s="5">
        <v>31675.7</v>
      </c>
      <c r="G50" s="5"/>
      <c r="H50" s="5">
        <v>129838</v>
      </c>
      <c r="I50" s="32">
        <f t="shared" ref="I50:I65" si="2">G50+H50</f>
        <v>129838</v>
      </c>
      <c r="J50" s="32"/>
      <c r="K50" s="32"/>
      <c r="L50" s="32">
        <f t="shared" ref="L50:L65" si="3">J50+K50</f>
        <v>0</v>
      </c>
    </row>
    <row r="51" spans="1:12" ht="48.75" x14ac:dyDescent="0.25">
      <c r="A51" s="1" t="s">
        <v>77</v>
      </c>
      <c r="B51" s="2" t="s">
        <v>35</v>
      </c>
      <c r="C51" s="2" t="s">
        <v>5</v>
      </c>
      <c r="D51" s="3" t="s">
        <v>73</v>
      </c>
      <c r="E51" s="4" t="s">
        <v>78</v>
      </c>
      <c r="F51" s="5">
        <v>738.6</v>
      </c>
      <c r="G51" s="5">
        <v>780.5</v>
      </c>
      <c r="H51" s="5"/>
      <c r="I51" s="32">
        <f t="shared" si="2"/>
        <v>780.5</v>
      </c>
      <c r="J51" s="32">
        <v>772.4</v>
      </c>
      <c r="K51" s="32"/>
      <c r="L51" s="32">
        <f t="shared" si="3"/>
        <v>772.4</v>
      </c>
    </row>
    <row r="52" spans="1:12" ht="60.75" x14ac:dyDescent="0.25">
      <c r="A52" s="1" t="s">
        <v>79</v>
      </c>
      <c r="B52" s="2" t="s">
        <v>35</v>
      </c>
      <c r="C52" s="2" t="s">
        <v>5</v>
      </c>
      <c r="D52" s="3" t="s">
        <v>73</v>
      </c>
      <c r="E52" s="4" t="s">
        <v>80</v>
      </c>
      <c r="F52" s="5">
        <v>34559.599999999999</v>
      </c>
      <c r="G52" s="5"/>
      <c r="H52" s="5"/>
      <c r="I52" s="32">
        <f t="shared" si="2"/>
        <v>0</v>
      </c>
      <c r="J52" s="32"/>
      <c r="K52" s="32"/>
      <c r="L52" s="32">
        <f t="shared" si="3"/>
        <v>0</v>
      </c>
    </row>
    <row r="53" spans="1:12" ht="48.75" x14ac:dyDescent="0.25">
      <c r="A53" s="1" t="s">
        <v>114</v>
      </c>
      <c r="B53" s="2" t="s">
        <v>35</v>
      </c>
      <c r="C53" s="2" t="s">
        <v>5</v>
      </c>
      <c r="D53" s="3" t="s">
        <v>73</v>
      </c>
      <c r="E53" s="4" t="s">
        <v>115</v>
      </c>
      <c r="F53" s="5"/>
      <c r="G53" s="5">
        <v>16586</v>
      </c>
      <c r="H53" s="32">
        <v>-2425.75</v>
      </c>
      <c r="I53" s="32">
        <f t="shared" si="2"/>
        <v>14160.25</v>
      </c>
      <c r="J53" s="32">
        <v>16586</v>
      </c>
      <c r="K53" s="32">
        <v>-2854.71</v>
      </c>
      <c r="L53" s="32">
        <f t="shared" si="3"/>
        <v>13731.29</v>
      </c>
    </row>
    <row r="54" spans="1:12" ht="24.75" x14ac:dyDescent="0.25">
      <c r="A54" s="1" t="s">
        <v>81</v>
      </c>
      <c r="B54" s="2" t="s">
        <v>35</v>
      </c>
      <c r="C54" s="2" t="s">
        <v>5</v>
      </c>
      <c r="D54" s="3" t="s">
        <v>73</v>
      </c>
      <c r="E54" s="4" t="s">
        <v>82</v>
      </c>
      <c r="F54" s="5"/>
      <c r="G54" s="5"/>
      <c r="H54" s="5"/>
      <c r="I54" s="32">
        <f t="shared" si="2"/>
        <v>0</v>
      </c>
      <c r="J54" s="32">
        <v>21633.4</v>
      </c>
      <c r="K54" s="32"/>
      <c r="L54" s="32">
        <f t="shared" si="3"/>
        <v>21633.4</v>
      </c>
    </row>
    <row r="55" spans="1:12" x14ac:dyDescent="0.25">
      <c r="A55" s="1" t="s">
        <v>83</v>
      </c>
      <c r="B55" s="2" t="s">
        <v>35</v>
      </c>
      <c r="C55" s="2" t="s">
        <v>5</v>
      </c>
      <c r="D55" s="3" t="s">
        <v>73</v>
      </c>
      <c r="E55" s="4" t="s">
        <v>84</v>
      </c>
      <c r="F55" s="5">
        <v>32146.2</v>
      </c>
      <c r="G55" s="5">
        <v>40124.300000000003</v>
      </c>
      <c r="H55" s="5">
        <f>766.4+844+1288</f>
        <v>2898.4</v>
      </c>
      <c r="I55" s="32">
        <f t="shared" si="2"/>
        <v>43022.700000000004</v>
      </c>
      <c r="J55" s="32">
        <v>39185.5</v>
      </c>
      <c r="K55" s="32">
        <f>766.4+50</f>
        <v>816.4</v>
      </c>
      <c r="L55" s="32">
        <f t="shared" si="3"/>
        <v>40001.9</v>
      </c>
    </row>
    <row r="56" spans="1:12" ht="36.75" x14ac:dyDescent="0.25">
      <c r="A56" s="1" t="s">
        <v>85</v>
      </c>
      <c r="B56" s="2" t="s">
        <v>35</v>
      </c>
      <c r="C56" s="2" t="s">
        <v>5</v>
      </c>
      <c r="D56" s="3" t="s">
        <v>73</v>
      </c>
      <c r="E56" s="4" t="s">
        <v>86</v>
      </c>
      <c r="F56" s="5">
        <v>295013</v>
      </c>
      <c r="G56" s="5">
        <v>232648.7</v>
      </c>
      <c r="H56" s="5">
        <f>255.8+321-321-255.8</f>
        <v>0</v>
      </c>
      <c r="I56" s="32">
        <f t="shared" si="2"/>
        <v>232648.7</v>
      </c>
      <c r="J56" s="32">
        <v>266817.40000000002</v>
      </c>
      <c r="K56" s="32">
        <f>314.8+262-262-314.8</f>
        <v>0</v>
      </c>
      <c r="L56" s="32">
        <f t="shared" si="3"/>
        <v>266817.40000000002</v>
      </c>
    </row>
    <row r="57" spans="1:12" ht="48.75" x14ac:dyDescent="0.25">
      <c r="A57" s="1" t="s">
        <v>87</v>
      </c>
      <c r="B57" s="2" t="s">
        <v>35</v>
      </c>
      <c r="C57" s="2" t="s">
        <v>5</v>
      </c>
      <c r="D57" s="3" t="s">
        <v>73</v>
      </c>
      <c r="E57" s="4" t="s">
        <v>88</v>
      </c>
      <c r="F57" s="5">
        <v>7165.1</v>
      </c>
      <c r="G57" s="5">
        <v>10708.1</v>
      </c>
      <c r="H57" s="5"/>
      <c r="I57" s="32">
        <f t="shared" si="2"/>
        <v>10708.1</v>
      </c>
      <c r="J57" s="32">
        <v>10708.1</v>
      </c>
      <c r="K57" s="32"/>
      <c r="L57" s="32">
        <f t="shared" si="3"/>
        <v>10708.1</v>
      </c>
    </row>
    <row r="58" spans="1:12" ht="84.75" x14ac:dyDescent="0.25">
      <c r="A58" s="1" t="s">
        <v>89</v>
      </c>
      <c r="B58" s="2" t="s">
        <v>35</v>
      </c>
      <c r="C58" s="2" t="s">
        <v>5</v>
      </c>
      <c r="D58" s="3" t="s">
        <v>73</v>
      </c>
      <c r="E58" s="4" t="s">
        <v>90</v>
      </c>
      <c r="F58" s="5">
        <v>1327.6</v>
      </c>
      <c r="G58" s="5">
        <v>1770</v>
      </c>
      <c r="H58" s="5"/>
      <c r="I58" s="32">
        <f t="shared" si="2"/>
        <v>1770</v>
      </c>
      <c r="J58" s="32">
        <v>1770</v>
      </c>
      <c r="K58" s="32"/>
      <c r="L58" s="32">
        <f t="shared" si="3"/>
        <v>1770</v>
      </c>
    </row>
    <row r="59" spans="1:12" ht="72.75" x14ac:dyDescent="0.25">
      <c r="A59" s="1" t="s">
        <v>91</v>
      </c>
      <c r="B59" s="2" t="s">
        <v>35</v>
      </c>
      <c r="C59" s="2" t="s">
        <v>5</v>
      </c>
      <c r="D59" s="3" t="s">
        <v>73</v>
      </c>
      <c r="E59" s="4" t="s">
        <v>92</v>
      </c>
      <c r="F59" s="5">
        <v>19</v>
      </c>
      <c r="G59" s="5">
        <v>120</v>
      </c>
      <c r="H59" s="5"/>
      <c r="I59" s="32">
        <f t="shared" si="2"/>
        <v>120</v>
      </c>
      <c r="J59" s="32">
        <v>7</v>
      </c>
      <c r="K59" s="32"/>
      <c r="L59" s="32">
        <f t="shared" si="3"/>
        <v>7</v>
      </c>
    </row>
    <row r="60" spans="1:12" ht="48.75" x14ac:dyDescent="0.25">
      <c r="A60" s="1" t="s">
        <v>93</v>
      </c>
      <c r="B60" s="2" t="s">
        <v>35</v>
      </c>
      <c r="C60" s="2" t="s">
        <v>5</v>
      </c>
      <c r="D60" s="3" t="s">
        <v>73</v>
      </c>
      <c r="E60" s="4" t="s">
        <v>94</v>
      </c>
      <c r="F60" s="5">
        <v>544.4</v>
      </c>
      <c r="G60" s="5">
        <v>544.4</v>
      </c>
      <c r="H60" s="5"/>
      <c r="I60" s="32">
        <f t="shared" si="2"/>
        <v>544.4</v>
      </c>
      <c r="J60" s="32">
        <v>544.4</v>
      </c>
      <c r="K60" s="32"/>
      <c r="L60" s="32">
        <f t="shared" si="3"/>
        <v>544.4</v>
      </c>
    </row>
    <row r="61" spans="1:12" ht="36.75" x14ac:dyDescent="0.25">
      <c r="A61" s="1" t="s">
        <v>95</v>
      </c>
      <c r="B61" s="2" t="s">
        <v>35</v>
      </c>
      <c r="C61" s="2" t="s">
        <v>5</v>
      </c>
      <c r="D61" s="3" t="s">
        <v>73</v>
      </c>
      <c r="E61" s="4" t="s">
        <v>96</v>
      </c>
      <c r="F61" s="5">
        <v>1440.6</v>
      </c>
      <c r="G61" s="5">
        <v>1500.6</v>
      </c>
      <c r="H61" s="5"/>
      <c r="I61" s="32">
        <f t="shared" si="2"/>
        <v>1500.6</v>
      </c>
      <c r="J61" s="32">
        <v>1480.6</v>
      </c>
      <c r="K61" s="32"/>
      <c r="L61" s="32">
        <f t="shared" si="3"/>
        <v>1480.6</v>
      </c>
    </row>
    <row r="62" spans="1:12" ht="60.75" x14ac:dyDescent="0.25">
      <c r="A62" s="1" t="s">
        <v>97</v>
      </c>
      <c r="B62" s="2" t="s">
        <v>35</v>
      </c>
      <c r="C62" s="2" t="s">
        <v>5</v>
      </c>
      <c r="D62" s="3" t="s">
        <v>73</v>
      </c>
      <c r="E62" s="4" t="s">
        <v>98</v>
      </c>
      <c r="F62" s="5">
        <v>24985.5</v>
      </c>
      <c r="G62" s="5">
        <v>24985.5</v>
      </c>
      <c r="H62" s="5"/>
      <c r="I62" s="32">
        <f t="shared" si="2"/>
        <v>24985.5</v>
      </c>
      <c r="J62" s="32">
        <v>24985.5</v>
      </c>
      <c r="K62" s="32"/>
      <c r="L62" s="32">
        <f t="shared" si="3"/>
        <v>24985.5</v>
      </c>
    </row>
    <row r="63" spans="1:12" ht="48.75" x14ac:dyDescent="0.25">
      <c r="A63" s="1" t="s">
        <v>119</v>
      </c>
      <c r="B63" s="2" t="s">
        <v>35</v>
      </c>
      <c r="C63" s="2" t="s">
        <v>5</v>
      </c>
      <c r="D63" s="3" t="s">
        <v>73</v>
      </c>
      <c r="E63" s="4" t="s">
        <v>120</v>
      </c>
      <c r="F63" s="5"/>
      <c r="G63" s="5">
        <v>41793.01</v>
      </c>
      <c r="H63" s="33"/>
      <c r="I63" s="32">
        <f t="shared" si="2"/>
        <v>41793.01</v>
      </c>
      <c r="J63" s="32"/>
      <c r="K63" s="37"/>
      <c r="L63" s="32">
        <f t="shared" si="3"/>
        <v>0</v>
      </c>
    </row>
    <row r="64" spans="1:12" x14ac:dyDescent="0.25">
      <c r="A64" s="18" t="s">
        <v>121</v>
      </c>
      <c r="B64" s="19" t="s">
        <v>4</v>
      </c>
      <c r="C64" s="19" t="s">
        <v>5</v>
      </c>
      <c r="D64" s="20" t="s">
        <v>6</v>
      </c>
      <c r="E64" s="21" t="s">
        <v>123</v>
      </c>
      <c r="F64" s="5"/>
      <c r="G64" s="22">
        <f>G65</f>
        <v>0</v>
      </c>
      <c r="H64" s="36">
        <f>H65</f>
        <v>9839.7999999999993</v>
      </c>
      <c r="I64" s="35">
        <f t="shared" si="2"/>
        <v>9839.7999999999993</v>
      </c>
      <c r="J64" s="35">
        <f>J65</f>
        <v>0</v>
      </c>
      <c r="K64" s="38">
        <f>K65</f>
        <v>9839.7999999999993</v>
      </c>
      <c r="L64" s="35">
        <f t="shared" si="3"/>
        <v>9839.7999999999993</v>
      </c>
    </row>
    <row r="65" spans="1:12" ht="24.75" x14ac:dyDescent="0.25">
      <c r="A65" s="1" t="s">
        <v>122</v>
      </c>
      <c r="B65" s="2" t="s">
        <v>35</v>
      </c>
      <c r="C65" s="2" t="s">
        <v>5</v>
      </c>
      <c r="D65" s="3" t="s">
        <v>73</v>
      </c>
      <c r="E65" s="4" t="s">
        <v>124</v>
      </c>
      <c r="F65" s="5"/>
      <c r="G65" s="5"/>
      <c r="H65" s="33">
        <v>9839.7999999999993</v>
      </c>
      <c r="I65" s="32">
        <f t="shared" si="2"/>
        <v>9839.7999999999993</v>
      </c>
      <c r="J65" s="32"/>
      <c r="K65" s="37">
        <v>9839.7999999999993</v>
      </c>
      <c r="L65" s="32">
        <f t="shared" si="3"/>
        <v>9839.7999999999993</v>
      </c>
    </row>
    <row r="66" spans="1:12" ht="15.75" x14ac:dyDescent="0.25">
      <c r="A66" s="40"/>
      <c r="B66" s="41"/>
      <c r="C66" s="41"/>
      <c r="D66" s="42"/>
      <c r="E66" s="25" t="s">
        <v>99</v>
      </c>
      <c r="F66" s="26">
        <f>F17</f>
        <v>727751.3</v>
      </c>
      <c r="G66" s="26">
        <f>G17</f>
        <v>680293.11</v>
      </c>
      <c r="H66" s="27">
        <f>H18+H47</f>
        <v>140150.44999999998</v>
      </c>
      <c r="I66" s="34">
        <f>I17</f>
        <v>820443.55999999994</v>
      </c>
      <c r="J66" s="34">
        <f>J17</f>
        <v>707846.3</v>
      </c>
      <c r="K66" s="39">
        <f>K18+K47</f>
        <v>7801.49</v>
      </c>
      <c r="L66" s="34">
        <f>L17</f>
        <v>715647.79</v>
      </c>
    </row>
    <row r="67" spans="1:12" ht="15.75" hidden="1" x14ac:dyDescent="0.25">
      <c r="A67" s="40"/>
      <c r="B67" s="41"/>
      <c r="C67" s="41"/>
      <c r="D67" s="42"/>
      <c r="E67" s="25" t="s">
        <v>100</v>
      </c>
      <c r="F67" s="26">
        <f>F68-F66</f>
        <v>-587600.85000000009</v>
      </c>
      <c r="G67" s="26">
        <f t="shared" ref="G67:L67" si="4">G66-G68</f>
        <v>-11200</v>
      </c>
      <c r="H67" s="26">
        <f t="shared" si="4"/>
        <v>0</v>
      </c>
      <c r="I67" s="26">
        <f t="shared" si="4"/>
        <v>-11200.000000000116</v>
      </c>
      <c r="J67" s="26">
        <f t="shared" si="4"/>
        <v>-11200</v>
      </c>
      <c r="K67" s="26">
        <f t="shared" si="4"/>
        <v>0</v>
      </c>
      <c r="L67" s="26">
        <f t="shared" si="4"/>
        <v>-11200</v>
      </c>
    </row>
    <row r="68" spans="1:12" ht="15.75" hidden="1" x14ac:dyDescent="0.25">
      <c r="A68" s="40"/>
      <c r="B68" s="41"/>
      <c r="C68" s="41"/>
      <c r="D68" s="42"/>
      <c r="E68" s="25" t="s">
        <v>101</v>
      </c>
      <c r="F68" s="26">
        <f>H17</f>
        <v>140150.44999999998</v>
      </c>
      <c r="G68" s="27">
        <v>691493.11</v>
      </c>
      <c r="H68" s="26">
        <v>140150.45000000001</v>
      </c>
      <c r="I68" s="34">
        <f>G68+H68</f>
        <v>831643.56</v>
      </c>
      <c r="J68" s="27">
        <v>719046.3</v>
      </c>
      <c r="K68" s="27">
        <f>7751.49+50</f>
        <v>7801.49</v>
      </c>
      <c r="L68" s="26">
        <f>J68+K68</f>
        <v>726847.79</v>
      </c>
    </row>
    <row r="69" spans="1:12" ht="18.75" x14ac:dyDescent="0.25">
      <c r="L69" s="31" t="s">
        <v>108</v>
      </c>
    </row>
  </sheetData>
  <mergeCells count="5">
    <mergeCell ref="A68:D68"/>
    <mergeCell ref="A14:L14"/>
    <mergeCell ref="A16:D16"/>
    <mergeCell ref="A66:D66"/>
    <mergeCell ref="A67:D67"/>
  </mergeCells>
  <phoneticPr fontId="8" type="noConversion"/>
  <pageMargins left="0.9055118110236221" right="0.62992125984251968" top="0.59055118110236227" bottom="0.70866141732283472" header="0.31496062992125984" footer="0.31496062992125984"/>
  <pageSetup paperSize="9" scale="74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Колесникова</dc:creator>
  <cp:lastModifiedBy>NagovitsinaTA</cp:lastModifiedBy>
  <cp:lastPrinted>2021-12-24T07:17:36Z</cp:lastPrinted>
  <dcterms:created xsi:type="dcterms:W3CDTF">2020-11-25T07:33:32Z</dcterms:created>
  <dcterms:modified xsi:type="dcterms:W3CDTF">2021-12-24T07:24:41Z</dcterms:modified>
</cp:coreProperties>
</file>