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6" windowWidth="18192" windowHeight="11256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73" i="1"/>
  <c r="G48"/>
  <c r="G56"/>
  <c r="H56"/>
  <c r="G54"/>
  <c r="H54"/>
  <c r="G61"/>
  <c r="G58"/>
  <c r="G68"/>
  <c r="H68"/>
  <c r="F21"/>
  <c r="H21"/>
  <c r="F30"/>
  <c r="F9"/>
  <c r="F11"/>
  <c r="H11"/>
  <c r="F13"/>
  <c r="H13"/>
  <c r="F17"/>
  <c r="F19"/>
  <c r="F26"/>
  <c r="H26"/>
  <c r="F34"/>
  <c r="H34"/>
  <c r="F28"/>
  <c r="F70"/>
  <c r="H22"/>
  <c r="H32"/>
  <c r="H50"/>
  <c r="H52"/>
  <c r="H48"/>
  <c r="H49"/>
  <c r="H51"/>
  <c r="H53"/>
  <c r="H55"/>
  <c r="H57"/>
  <c r="H58"/>
  <c r="H59"/>
  <c r="H60"/>
  <c r="H61"/>
  <c r="H62"/>
  <c r="H63"/>
  <c r="H64"/>
  <c r="H65"/>
  <c r="H66"/>
  <c r="H67"/>
  <c r="F46"/>
  <c r="F45"/>
  <c r="H47"/>
  <c r="H9"/>
  <c r="H17"/>
  <c r="H19"/>
  <c r="H30"/>
  <c r="H43"/>
  <c r="H28"/>
  <c r="F73"/>
  <c r="H69"/>
  <c r="H44"/>
  <c r="H42"/>
  <c r="H41"/>
  <c r="H40"/>
  <c r="H39"/>
  <c r="H38"/>
  <c r="H37"/>
  <c r="H36"/>
  <c r="H35"/>
  <c r="H33"/>
  <c r="H31"/>
  <c r="H29"/>
  <c r="H27"/>
  <c r="H25"/>
  <c r="H24"/>
  <c r="H23"/>
  <c r="H20"/>
  <c r="H18"/>
  <c r="H16"/>
  <c r="H15"/>
  <c r="H14"/>
  <c r="H12"/>
  <c r="H10"/>
  <c r="H70"/>
  <c r="G8"/>
  <c r="F8"/>
  <c r="F71"/>
  <c r="F72"/>
  <c r="H73"/>
  <c r="H8"/>
  <c r="H46"/>
  <c r="H45"/>
  <c r="G46"/>
  <c r="G45"/>
  <c r="G71"/>
  <c r="G72"/>
  <c r="H71"/>
  <c r="H72"/>
</calcChain>
</file>

<file path=xl/sharedStrings.xml><?xml version="1.0" encoding="utf-8"?>
<sst xmlns="http://schemas.openxmlformats.org/spreadsheetml/2006/main" count="327" uniqueCount="150">
  <si>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</si>
  <si>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</si>
  <si>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</si>
  <si>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</si>
  <si>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</si>
  <si>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</si>
  <si>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</si>
  <si>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</si>
  <si>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</si>
  <si>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</si>
  <si>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</si>
  <si>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</si>
  <si>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</si>
  <si>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</si>
  <si>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</si>
  <si>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</si>
  <si>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</si>
  <si>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</si>
  <si>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</si>
  <si>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</si>
  <si>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</si>
  <si>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</si>
  <si>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</si>
  <si>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</si>
  <si>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</si>
  <si>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</si>
  <si>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</si>
  <si>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</si>
  <si>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</si>
  <si>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</si>
  <si>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</si>
  <si>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</si>
  <si>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</si>
  <si>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</si>
  <si>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</si>
  <si>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</si>
  <si>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</si>
  <si>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</si>
  <si>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</si>
  <si>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</si>
  <si>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</si>
  <si>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</si>
  <si>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</si>
  <si>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</si>
  <si>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</si>
  <si>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</si>
  <si>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</si>
  <si>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</si>
  <si>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</si>
  <si>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</si>
  <si>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</si>
  <si>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</si>
  <si>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</si>
  <si>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</si>
  <si>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</si>
  <si>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</si>
  <si>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</si>
  <si>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</si>
  <si>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</si>
  <si>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</si>
  <si>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</si>
  <si>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</si>
  <si>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</si>
  <si>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</si>
  <si>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</si>
  <si>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</si>
  <si>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</si>
  <si>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</si>
  <si>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</si>
  <si>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</si>
  <si>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</si>
  <si>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</si>
  <si>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</si>
  <si>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</si>
  <si>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</si>
  <si>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</si>
  <si>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</si>
  <si>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</si>
  <si>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</si>
  <si>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</si>
  <si>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</si>
  <si>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</si>
  <si>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</si>
  <si>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</si>
  <si>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151</t>
  </si>
  <si>
    <t>Дотации бюджетам муниципальных районов на выравнивание  бюджетной обеспеченности</t>
  </si>
  <si>
    <t>Прочие дотации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</si>
  <si>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</si>
  <si>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</si>
  <si>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</si>
  <si>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</si>
  <si>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</si>
  <si>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</si>
  <si>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</si>
  <si>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</si>
  <si>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</si>
  <si>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</si>
  <si>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</si>
  <si>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</si>
  <si>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10102000</t>
  </si>
  <si>
    <t>Налог на доходы физических лиц</t>
  </si>
  <si>
    <t>10302200</t>
  </si>
  <si>
    <t>Акцизы по подакцизным товарам (продукции), производимым на территории Российской Федерации</t>
  </si>
  <si>
    <t>10503000</t>
  </si>
  <si>
    <t>10502000</t>
  </si>
  <si>
    <t>10504000</t>
  </si>
  <si>
    <t>Плата за негативное  воздействие на окружающую среду</t>
  </si>
  <si>
    <t>Прогнозируемый общий объем доходов на 2017 год согласно классификации доходов бюджетов Российской Федерации</t>
  </si>
  <si>
    <t>20215001</t>
  </si>
  <si>
    <t>20219999</t>
  </si>
  <si>
    <t>20235930</t>
  </si>
  <si>
    <t>20235118</t>
  </si>
  <si>
    <t>20235260</t>
  </si>
  <si>
    <t>20230024</t>
  </si>
  <si>
    <t>20230027</t>
  </si>
  <si>
    <t>20235134</t>
  </si>
  <si>
    <t>20249999</t>
  </si>
  <si>
    <t>20240014</t>
  </si>
  <si>
    <t>Прочие межбюджетные трансферты, передаваемые бюджетам муниципальных районов</t>
  </si>
  <si>
    <t>20230029</t>
  </si>
  <si>
    <t>20230022</t>
  </si>
  <si>
    <t>проект</t>
  </si>
  <si>
    <t>20705030</t>
  </si>
  <si>
    <t>20215002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</si>
  <si>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</si>
  <si>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</t>
  </si>
  <si>
    <t>20229999</t>
  </si>
  <si>
    <t>Изменения</t>
  </si>
  <si>
    <t>Сумма с изменениями на 2017 год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</si>
  <si>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</si>
  <si>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</si>
  <si>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</si>
  <si>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20245144</t>
  </si>
  <si>
    <t>Межбюджетные трансферты, передаваемые бюджетам муниципальных районов на комплектование книжных фондов бибилиотек муниципальных образований</t>
  </si>
  <si>
    <t>20245146</t>
  </si>
  <si>
    <t>Межбюджетные трансферты, передаваемые бюджетам муниципальных районов на подключение общедоступных библиотек Российской Федерации к сети "Интернет" и развитие систем библиотечного дела с учётом задач расширения информационных технологий и оцифровки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</si>
  <si>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</si>
  <si>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</si>
  <si>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20705000</t>
  </si>
  <si>
    <t>20705020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</si>
  <si>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</si>
  <si>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</si>
  <si>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20220051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</si>
  <si>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</si>
  <si>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</si>
  <si>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</si>
  <si>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</si>
  <si>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</si>
  <si>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Сумма на 2017 год *</t>
  </si>
  <si>
    <t>* в ред. решений от 28.12.2016 №2/46, от 31.03.2017 №8/72, от 31.05.2017 №4/88, от 26.07.2017 №2/97, от 27.10.2017 №2/115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</si>
</sst>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49" fontId="0" fillId="0" borderId="0" xfId="0" applyNumberFormat="1"/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165" fontId="3" fillId="0" borderId="4" xfId="0" applyNumberFormat="1" applyFont="1" applyBorder="1" applyAlignment="1">
      <alignment shrinkToFit="1"/>
    </xf>
    <xf numFmtId="165" fontId="7" fillId="0" borderId="4" xfId="0" applyNumberFormat="1" applyFont="1" applyBorder="1" applyAlignment="1">
      <alignment shrinkToFit="1"/>
    </xf>
    <xf numFmtId="2" fontId="3" fillId="0" borderId="4" xfId="0" applyNumberFormat="1" applyFont="1" applyBorder="1" applyAlignment="1">
      <alignment shrinkToFit="1"/>
    </xf>
    <xf numFmtId="2" fontId="5" fillId="0" borderId="4" xfId="0" applyNumberFormat="1" applyFont="1" applyBorder="1" applyAlignment="1">
      <alignment shrinkToFit="1"/>
    </xf>
    <xf numFmtId="2" fontId="1" fillId="0" borderId="4" xfId="0" applyNumberFormat="1" applyFont="1" applyBorder="1" applyAlignment="1">
      <alignment shrinkToFit="1"/>
    </xf>
    <xf numFmtId="2" fontId="8" fillId="0" borderId="4" xfId="0" applyNumberFormat="1" applyFont="1" applyBorder="1" applyAlignment="1">
      <alignment shrinkToFit="1"/>
    </xf>
    <xf numFmtId="2" fontId="1" fillId="0" borderId="3" xfId="0" applyNumberFormat="1" applyFont="1" applyBorder="1" applyAlignment="1">
      <alignment shrinkToFit="1"/>
    </xf>
    <xf numFmtId="2" fontId="3" fillId="0" borderId="3" xfId="0" applyNumberFormat="1" applyFont="1" applyBorder="1" applyAlignment="1">
      <alignment shrinkToFit="1"/>
    </xf>
    <xf numFmtId="0" fontId="1" fillId="0" borderId="8" xfId="0" applyFont="1" applyBorder="1" applyAlignment="1">
      <alignment horizontal="right"/>
    </xf>
    <xf numFmtId="0" fontId="0" fillId="0" borderId="8" xfId="0" applyBorder="1" applyAlignment="1"/>
    <xf numFmtId="0" fontId="1" fillId="0" borderId="0" xfId="0" applyFont="1" applyBorder="1" applyAlignment="1">
      <alignment horizontal="right"/>
    </xf>
    <xf numFmtId="0" fontId="0" fillId="0" borderId="0" xfId="0" applyAlignme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right"/>
    </xf>
    <xf numFmtId="0" fontId="0" fillId="0" borderId="9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tabSelected="1" topLeftCell="A2" workbookViewId="0">
      <selection activeCell="F52" sqref="F52"/>
    </sheetView>
  </sheetViews>
  <sheetFormatPr defaultRowHeight="14.4"/>
  <cols>
    <col min="1" max="1" width="10.109375" style="8" bestFit="1" customWidth="1"/>
    <col min="2" max="2" width="3.33203125" style="8" customWidth="1"/>
    <col min="3" max="3" width="5.5546875" style="8" bestFit="1" customWidth="1"/>
    <col min="4" max="4" width="4.88671875" style="8" bestFit="1" customWidth="1"/>
    <col min="5" max="5" width="47.88671875" customWidth="1"/>
    <col min="6" max="6" width="14.88671875" customWidth="1"/>
    <col min="7" max="7" width="12.88671875" style="6" customWidth="1"/>
    <col min="8" max="8" width="14.88671875" style="6" customWidth="1"/>
  </cols>
  <sheetData>
    <row r="1" spans="1:8" ht="14.25" hidden="1" customHeight="1">
      <c r="A1" s="1"/>
      <c r="B1" s="2"/>
      <c r="C1" s="2"/>
      <c r="D1" s="3"/>
      <c r="E1" s="4"/>
      <c r="F1" s="5"/>
      <c r="G1" s="5"/>
      <c r="H1" s="5"/>
    </row>
    <row r="2" spans="1:8" ht="14.25" customHeight="1">
      <c r="A2" s="7" t="s">
        <v>121</v>
      </c>
      <c r="B2" s="7"/>
      <c r="C2" s="7"/>
      <c r="D2" s="7"/>
      <c r="E2" s="30"/>
      <c r="F2" s="31"/>
      <c r="G2" s="31"/>
      <c r="H2" s="31"/>
    </row>
    <row r="3" spans="1:8" ht="14.25" customHeight="1">
      <c r="A3" s="7"/>
      <c r="B3" s="7"/>
      <c r="C3" s="7"/>
      <c r="D3" s="7"/>
      <c r="E3" s="32"/>
      <c r="F3" s="33"/>
      <c r="G3" s="33"/>
      <c r="H3" s="33"/>
    </row>
    <row r="4" spans="1:8" ht="33.75" customHeight="1">
      <c r="A4" s="37" t="s">
        <v>107</v>
      </c>
      <c r="B4" s="37"/>
      <c r="C4" s="37"/>
      <c r="D4" s="37"/>
      <c r="E4" s="37"/>
      <c r="F4" s="37"/>
      <c r="G4" s="37"/>
      <c r="H4" s="37"/>
    </row>
    <row r="5" spans="1:8">
      <c r="E5" s="39" t="s">
        <v>0</v>
      </c>
      <c r="F5" s="40"/>
      <c r="G5" s="40"/>
      <c r="H5" s="40"/>
    </row>
    <row r="6" spans="1:8" ht="48" customHeight="1">
      <c r="A6" s="38" t="s">
        <v>1</v>
      </c>
      <c r="B6" s="38"/>
      <c r="C6" s="38"/>
      <c r="D6" s="38"/>
      <c r="E6" s="10" t="s">
        <v>2</v>
      </c>
      <c r="F6" s="11" t="s">
        <v>148</v>
      </c>
      <c r="G6" s="12" t="s">
        <v>127</v>
      </c>
      <c r="H6" s="13" t="s">
        <v>128</v>
      </c>
    </row>
    <row r="7" spans="1:8" s="20" customFormat="1" ht="17.25" hidden="1" customHeight="1">
      <c r="A7" s="14" t="s">
        <v>3</v>
      </c>
      <c r="B7" s="15" t="s">
        <v>4</v>
      </c>
      <c r="C7" s="15" t="s">
        <v>5</v>
      </c>
      <c r="D7" s="16" t="s">
        <v>6</v>
      </c>
      <c r="E7" s="17"/>
      <c r="F7" s="18">
        <v>632609</v>
      </c>
      <c r="G7" s="19">
        <v>736082.19836000015</v>
      </c>
      <c r="H7" s="18">
        <v>628464.6</v>
      </c>
    </row>
    <row r="8" spans="1:8" s="20" customFormat="1" ht="15.6">
      <c r="A8" s="14" t="s">
        <v>7</v>
      </c>
      <c r="B8" s="15" t="s">
        <v>4</v>
      </c>
      <c r="C8" s="15" t="s">
        <v>5</v>
      </c>
      <c r="D8" s="16" t="s">
        <v>6</v>
      </c>
      <c r="E8" s="17" t="s">
        <v>8</v>
      </c>
      <c r="F8" s="22">
        <f>F9+F11+F13+F17+F19+F21+F26+F30+F34+F43+F28</f>
        <v>195834</v>
      </c>
      <c r="G8" s="25">
        <f>G9+G11+G13+G17+G19+G21+G26+G30+G34+G43+G28</f>
        <v>0</v>
      </c>
      <c r="H8" s="25">
        <f>H9+H11+H13+H17+H19+H21+H26+H30+H34+H43+H28</f>
        <v>195834</v>
      </c>
    </row>
    <row r="9" spans="1:8" s="20" customFormat="1" ht="15.6" hidden="1">
      <c r="A9" s="14" t="s">
        <v>9</v>
      </c>
      <c r="B9" s="15" t="s">
        <v>4</v>
      </c>
      <c r="C9" s="15" t="s">
        <v>5</v>
      </c>
      <c r="D9" s="16" t="s">
        <v>6</v>
      </c>
      <c r="E9" s="17" t="s">
        <v>10</v>
      </c>
      <c r="F9" s="22">
        <f>F10</f>
        <v>160545</v>
      </c>
      <c r="G9" s="25"/>
      <c r="H9" s="25">
        <f>F9+G9</f>
        <v>160545</v>
      </c>
    </row>
    <row r="10" spans="1:8" ht="15.6" hidden="1">
      <c r="A10" s="1" t="s">
        <v>99</v>
      </c>
      <c r="B10" s="2" t="s">
        <v>11</v>
      </c>
      <c r="C10" s="2" t="s">
        <v>5</v>
      </c>
      <c r="D10" s="3" t="s">
        <v>12</v>
      </c>
      <c r="E10" s="4" t="s">
        <v>100</v>
      </c>
      <c r="F10" s="23">
        <v>160545</v>
      </c>
      <c r="G10" s="26"/>
      <c r="H10" s="26">
        <f t="shared" ref="H10:H44" si="0">F10+G10</f>
        <v>160545</v>
      </c>
    </row>
    <row r="11" spans="1:8" s="20" customFormat="1" ht="35.4" hidden="1">
      <c r="A11" s="14" t="s">
        <v>13</v>
      </c>
      <c r="B11" s="15" t="s">
        <v>4</v>
      </c>
      <c r="C11" s="15" t="s">
        <v>5</v>
      </c>
      <c r="D11" s="16" t="s">
        <v>6</v>
      </c>
      <c r="E11" s="17" t="s">
        <v>14</v>
      </c>
      <c r="F11" s="22">
        <f>F12</f>
        <v>13335</v>
      </c>
      <c r="G11" s="25"/>
      <c r="H11" s="25">
        <f t="shared" si="0"/>
        <v>13335</v>
      </c>
    </row>
    <row r="12" spans="1:8" ht="24.6" hidden="1">
      <c r="A12" s="1" t="s">
        <v>101</v>
      </c>
      <c r="B12" s="2" t="s">
        <v>11</v>
      </c>
      <c r="C12" s="2" t="s">
        <v>5</v>
      </c>
      <c r="D12" s="3" t="s">
        <v>12</v>
      </c>
      <c r="E12" s="4" t="s">
        <v>102</v>
      </c>
      <c r="F12" s="23">
        <v>13335</v>
      </c>
      <c r="G12" s="26"/>
      <c r="H12" s="26">
        <f t="shared" si="0"/>
        <v>13335</v>
      </c>
    </row>
    <row r="13" spans="1:8" s="20" customFormat="1" ht="15.6" hidden="1">
      <c r="A13" s="14" t="s">
        <v>15</v>
      </c>
      <c r="B13" s="15" t="s">
        <v>4</v>
      </c>
      <c r="C13" s="15" t="s">
        <v>5</v>
      </c>
      <c r="D13" s="16" t="s">
        <v>6</v>
      </c>
      <c r="E13" s="17" t="s">
        <v>16</v>
      </c>
      <c r="F13" s="22">
        <f>F14+F15+F16</f>
        <v>3906</v>
      </c>
      <c r="G13" s="25"/>
      <c r="H13" s="25">
        <f t="shared" si="0"/>
        <v>3906</v>
      </c>
    </row>
    <row r="14" spans="1:8" ht="24.6" hidden="1">
      <c r="A14" s="1" t="s">
        <v>104</v>
      </c>
      <c r="B14" s="2" t="s">
        <v>17</v>
      </c>
      <c r="C14" s="2" t="s">
        <v>5</v>
      </c>
      <c r="D14" s="3" t="s">
        <v>12</v>
      </c>
      <c r="E14" s="4" t="s">
        <v>18</v>
      </c>
      <c r="F14" s="23">
        <v>3504</v>
      </c>
      <c r="G14" s="26"/>
      <c r="H14" s="26">
        <f t="shared" si="0"/>
        <v>3504</v>
      </c>
    </row>
    <row r="15" spans="1:8" ht="15.6" hidden="1">
      <c r="A15" s="1" t="s">
        <v>103</v>
      </c>
      <c r="B15" s="2" t="s">
        <v>11</v>
      </c>
      <c r="C15" s="2" t="s">
        <v>5</v>
      </c>
      <c r="D15" s="3" t="s">
        <v>12</v>
      </c>
      <c r="E15" s="4" t="s">
        <v>19</v>
      </c>
      <c r="F15" s="23">
        <v>301</v>
      </c>
      <c r="G15" s="26"/>
      <c r="H15" s="26">
        <f t="shared" si="0"/>
        <v>301</v>
      </c>
    </row>
    <row r="16" spans="1:8" ht="36.6" hidden="1">
      <c r="A16" s="1" t="s">
        <v>105</v>
      </c>
      <c r="B16" s="2" t="s">
        <v>17</v>
      </c>
      <c r="C16" s="2" t="s">
        <v>5</v>
      </c>
      <c r="D16" s="3" t="s">
        <v>12</v>
      </c>
      <c r="E16" s="4" t="s">
        <v>20</v>
      </c>
      <c r="F16" s="23">
        <v>101</v>
      </c>
      <c r="G16" s="26"/>
      <c r="H16" s="26">
        <f t="shared" si="0"/>
        <v>101</v>
      </c>
    </row>
    <row r="17" spans="1:8" s="20" customFormat="1" ht="24" hidden="1">
      <c r="A17" s="14" t="s">
        <v>21</v>
      </c>
      <c r="B17" s="15" t="s">
        <v>4</v>
      </c>
      <c r="C17" s="15" t="s">
        <v>5</v>
      </c>
      <c r="D17" s="16" t="s">
        <v>6</v>
      </c>
      <c r="E17" s="17" t="s">
        <v>22</v>
      </c>
      <c r="F17" s="22">
        <f>F18</f>
        <v>2694</v>
      </c>
      <c r="G17" s="25"/>
      <c r="H17" s="25">
        <f t="shared" si="0"/>
        <v>2694</v>
      </c>
    </row>
    <row r="18" spans="1:8" ht="15.6" hidden="1">
      <c r="A18" s="1" t="s">
        <v>23</v>
      </c>
      <c r="B18" s="2" t="s">
        <v>11</v>
      </c>
      <c r="C18" s="2" t="s">
        <v>5</v>
      </c>
      <c r="D18" s="3" t="s">
        <v>12</v>
      </c>
      <c r="E18" s="4" t="s">
        <v>24</v>
      </c>
      <c r="F18" s="23">
        <v>2694</v>
      </c>
      <c r="G18" s="26"/>
      <c r="H18" s="26">
        <f t="shared" si="0"/>
        <v>2694</v>
      </c>
    </row>
    <row r="19" spans="1:8" s="20" customFormat="1" ht="15.6" hidden="1">
      <c r="A19" s="14" t="s">
        <v>25</v>
      </c>
      <c r="B19" s="15" t="s">
        <v>4</v>
      </c>
      <c r="C19" s="15" t="s">
        <v>5</v>
      </c>
      <c r="D19" s="16" t="s">
        <v>6</v>
      </c>
      <c r="E19" s="17" t="s">
        <v>26</v>
      </c>
      <c r="F19" s="22">
        <f>F20</f>
        <v>2124</v>
      </c>
      <c r="G19" s="25"/>
      <c r="H19" s="25">
        <f t="shared" si="0"/>
        <v>2124</v>
      </c>
    </row>
    <row r="20" spans="1:8" ht="36.6" hidden="1">
      <c r="A20" s="1" t="s">
        <v>27</v>
      </c>
      <c r="B20" s="2" t="s">
        <v>11</v>
      </c>
      <c r="C20" s="2" t="s">
        <v>5</v>
      </c>
      <c r="D20" s="3" t="s">
        <v>12</v>
      </c>
      <c r="E20" s="4" t="s">
        <v>28</v>
      </c>
      <c r="F20" s="23">
        <v>2124</v>
      </c>
      <c r="G20" s="26"/>
      <c r="H20" s="26">
        <f t="shared" si="0"/>
        <v>2124</v>
      </c>
    </row>
    <row r="21" spans="1:8" s="20" customFormat="1" ht="35.4" hidden="1">
      <c r="A21" s="14" t="s">
        <v>29</v>
      </c>
      <c r="B21" s="15" t="s">
        <v>4</v>
      </c>
      <c r="C21" s="15" t="s">
        <v>5</v>
      </c>
      <c r="D21" s="16" t="s">
        <v>6</v>
      </c>
      <c r="E21" s="17" t="s">
        <v>30</v>
      </c>
      <c r="F21" s="22">
        <f>F22+F23+F24+F25</f>
        <v>5204</v>
      </c>
      <c r="G21" s="25"/>
      <c r="H21" s="25">
        <f t="shared" si="0"/>
        <v>5204</v>
      </c>
    </row>
    <row r="22" spans="1:8" s="20" customFormat="1" ht="72.599999999999994" hidden="1">
      <c r="A22" s="1" t="s">
        <v>31</v>
      </c>
      <c r="B22" s="2" t="s">
        <v>36</v>
      </c>
      <c r="C22" s="2" t="s">
        <v>5</v>
      </c>
      <c r="D22" s="3" t="s">
        <v>33</v>
      </c>
      <c r="E22" s="4" t="s">
        <v>146</v>
      </c>
      <c r="F22" s="23">
        <v>4594</v>
      </c>
      <c r="G22" s="26"/>
      <c r="H22" s="26">
        <f t="shared" si="0"/>
        <v>4594</v>
      </c>
    </row>
    <row r="23" spans="1:8" ht="60.6" hidden="1">
      <c r="A23" s="1" t="s">
        <v>31</v>
      </c>
      <c r="B23" s="2" t="s">
        <v>32</v>
      </c>
      <c r="C23" s="2" t="s">
        <v>5</v>
      </c>
      <c r="D23" s="3" t="s">
        <v>33</v>
      </c>
      <c r="E23" s="4" t="s">
        <v>34</v>
      </c>
      <c r="F23" s="23">
        <v>0</v>
      </c>
      <c r="G23" s="26"/>
      <c r="H23" s="26">
        <f t="shared" si="0"/>
        <v>0</v>
      </c>
    </row>
    <row r="24" spans="1:8" ht="60.6" hidden="1">
      <c r="A24" s="1" t="s">
        <v>35</v>
      </c>
      <c r="B24" s="2" t="s">
        <v>36</v>
      </c>
      <c r="C24" s="2" t="s">
        <v>5</v>
      </c>
      <c r="D24" s="3" t="s">
        <v>33</v>
      </c>
      <c r="E24" s="4" t="s">
        <v>37</v>
      </c>
      <c r="F24" s="23">
        <v>510</v>
      </c>
      <c r="G24" s="26"/>
      <c r="H24" s="26">
        <f t="shared" si="0"/>
        <v>510</v>
      </c>
    </row>
    <row r="25" spans="1:8" ht="60.6" hidden="1">
      <c r="A25" s="1" t="s">
        <v>38</v>
      </c>
      <c r="B25" s="2" t="s">
        <v>36</v>
      </c>
      <c r="C25" s="2" t="s">
        <v>5</v>
      </c>
      <c r="D25" s="3" t="s">
        <v>33</v>
      </c>
      <c r="E25" s="4" t="s">
        <v>39</v>
      </c>
      <c r="F25" s="23">
        <v>100</v>
      </c>
      <c r="G25" s="26"/>
      <c r="H25" s="26">
        <f t="shared" si="0"/>
        <v>100</v>
      </c>
    </row>
    <row r="26" spans="1:8" s="20" customFormat="1" ht="24" hidden="1">
      <c r="A26" s="14" t="s">
        <v>40</v>
      </c>
      <c r="B26" s="15" t="s">
        <v>4</v>
      </c>
      <c r="C26" s="15" t="s">
        <v>5</v>
      </c>
      <c r="D26" s="16" t="s">
        <v>6</v>
      </c>
      <c r="E26" s="17" t="s">
        <v>41</v>
      </c>
      <c r="F26" s="22">
        <f>F27</f>
        <v>3030</v>
      </c>
      <c r="G26" s="25"/>
      <c r="H26" s="25">
        <f t="shared" si="0"/>
        <v>3030</v>
      </c>
    </row>
    <row r="27" spans="1:8" ht="15.6" hidden="1">
      <c r="A27" s="1" t="s">
        <v>42</v>
      </c>
      <c r="B27" s="2" t="s">
        <v>11</v>
      </c>
      <c r="C27" s="2" t="s">
        <v>5</v>
      </c>
      <c r="D27" s="3" t="s">
        <v>33</v>
      </c>
      <c r="E27" s="4" t="s">
        <v>106</v>
      </c>
      <c r="F27" s="23">
        <v>3030</v>
      </c>
      <c r="G27" s="26"/>
      <c r="H27" s="26">
        <f t="shared" si="0"/>
        <v>3030</v>
      </c>
    </row>
    <row r="28" spans="1:8" s="20" customFormat="1" ht="24" hidden="1">
      <c r="A28" s="14" t="s">
        <v>43</v>
      </c>
      <c r="B28" s="15" t="s">
        <v>4</v>
      </c>
      <c r="C28" s="15" t="s">
        <v>5</v>
      </c>
      <c r="D28" s="16" t="s">
        <v>6</v>
      </c>
      <c r="E28" s="17" t="s">
        <v>44</v>
      </c>
      <c r="F28" s="22">
        <f>F29</f>
        <v>12</v>
      </c>
      <c r="G28" s="25"/>
      <c r="H28" s="25">
        <f t="shared" si="0"/>
        <v>12</v>
      </c>
    </row>
    <row r="29" spans="1:8" ht="24.6" hidden="1">
      <c r="A29" s="1" t="s">
        <v>45</v>
      </c>
      <c r="B29" s="2" t="s">
        <v>36</v>
      </c>
      <c r="C29" s="2" t="s">
        <v>5</v>
      </c>
      <c r="D29" s="3" t="s">
        <v>46</v>
      </c>
      <c r="E29" s="4" t="s">
        <v>47</v>
      </c>
      <c r="F29" s="23">
        <v>12</v>
      </c>
      <c r="G29" s="26"/>
      <c r="H29" s="26">
        <f t="shared" si="0"/>
        <v>12</v>
      </c>
    </row>
    <row r="30" spans="1:8" s="20" customFormat="1" ht="24" hidden="1">
      <c r="A30" s="14" t="s">
        <v>48</v>
      </c>
      <c r="B30" s="15" t="s">
        <v>4</v>
      </c>
      <c r="C30" s="15" t="s">
        <v>5</v>
      </c>
      <c r="D30" s="16" t="s">
        <v>6</v>
      </c>
      <c r="E30" s="17" t="s">
        <v>49</v>
      </c>
      <c r="F30" s="22">
        <f>F31+F32+F33</f>
        <v>1688</v>
      </c>
      <c r="G30" s="25"/>
      <c r="H30" s="25">
        <f t="shared" si="0"/>
        <v>1688</v>
      </c>
    </row>
    <row r="31" spans="1:8" ht="72.599999999999994" hidden="1">
      <c r="A31" s="1" t="s">
        <v>50</v>
      </c>
      <c r="B31" s="2" t="s">
        <v>36</v>
      </c>
      <c r="C31" s="2" t="s">
        <v>5</v>
      </c>
      <c r="D31" s="3" t="s">
        <v>51</v>
      </c>
      <c r="E31" s="4" t="s">
        <v>52</v>
      </c>
      <c r="F31" s="23">
        <v>500</v>
      </c>
      <c r="G31" s="26"/>
      <c r="H31" s="26">
        <f t="shared" si="0"/>
        <v>500</v>
      </c>
    </row>
    <row r="32" spans="1:8" ht="48.6" hidden="1">
      <c r="A32" s="1" t="s">
        <v>53</v>
      </c>
      <c r="B32" s="2" t="s">
        <v>36</v>
      </c>
      <c r="C32" s="2" t="s">
        <v>5</v>
      </c>
      <c r="D32" s="3" t="s">
        <v>54</v>
      </c>
      <c r="E32" s="4" t="s">
        <v>147</v>
      </c>
      <c r="F32" s="23">
        <v>1188</v>
      </c>
      <c r="G32" s="26"/>
      <c r="H32" s="26">
        <f t="shared" si="0"/>
        <v>1188</v>
      </c>
    </row>
    <row r="33" spans="1:8" ht="36.6" hidden="1">
      <c r="A33" s="1" t="s">
        <v>53</v>
      </c>
      <c r="B33" s="2" t="s">
        <v>32</v>
      </c>
      <c r="C33" s="2" t="s">
        <v>5</v>
      </c>
      <c r="D33" s="3" t="s">
        <v>54</v>
      </c>
      <c r="E33" s="4" t="s">
        <v>55</v>
      </c>
      <c r="F33" s="23">
        <v>0</v>
      </c>
      <c r="G33" s="26"/>
      <c r="H33" s="26">
        <f t="shared" si="0"/>
        <v>0</v>
      </c>
    </row>
    <row r="34" spans="1:8" s="20" customFormat="1" ht="15.6" hidden="1">
      <c r="A34" s="14" t="s">
        <v>56</v>
      </c>
      <c r="B34" s="15" t="s">
        <v>4</v>
      </c>
      <c r="C34" s="15" t="s">
        <v>5</v>
      </c>
      <c r="D34" s="16" t="s">
        <v>6</v>
      </c>
      <c r="E34" s="17" t="s">
        <v>57</v>
      </c>
      <c r="F34" s="22">
        <f>F35+F36+F37+F38+F39+F40+F41+F42</f>
        <v>2988</v>
      </c>
      <c r="G34" s="25"/>
      <c r="H34" s="25">
        <f t="shared" si="0"/>
        <v>2988</v>
      </c>
    </row>
    <row r="35" spans="1:8" ht="84.6" hidden="1">
      <c r="A35" s="1" t="s">
        <v>58</v>
      </c>
      <c r="B35" s="2" t="s">
        <v>11</v>
      </c>
      <c r="C35" s="2" t="s">
        <v>5</v>
      </c>
      <c r="D35" s="3" t="s">
        <v>59</v>
      </c>
      <c r="E35" s="4" t="s">
        <v>60</v>
      </c>
      <c r="F35" s="23">
        <v>45</v>
      </c>
      <c r="G35" s="26"/>
      <c r="H35" s="26">
        <f t="shared" si="0"/>
        <v>45</v>
      </c>
    </row>
    <row r="36" spans="1:8" ht="48.6" hidden="1">
      <c r="A36" s="1" t="s">
        <v>61</v>
      </c>
      <c r="B36" s="2" t="s">
        <v>11</v>
      </c>
      <c r="C36" s="2" t="s">
        <v>5</v>
      </c>
      <c r="D36" s="3" t="s">
        <v>59</v>
      </c>
      <c r="E36" s="4" t="s">
        <v>62</v>
      </c>
      <c r="F36" s="23">
        <v>130</v>
      </c>
      <c r="G36" s="26"/>
      <c r="H36" s="26">
        <f t="shared" si="0"/>
        <v>130</v>
      </c>
    </row>
    <row r="37" spans="1:8" ht="24.6" hidden="1">
      <c r="A37" s="1" t="s">
        <v>63</v>
      </c>
      <c r="B37" s="2" t="s">
        <v>11</v>
      </c>
      <c r="C37" s="2" t="s">
        <v>5</v>
      </c>
      <c r="D37" s="3" t="s">
        <v>59</v>
      </c>
      <c r="E37" s="4" t="s">
        <v>64</v>
      </c>
      <c r="F37" s="23">
        <v>55</v>
      </c>
      <c r="G37" s="26"/>
      <c r="H37" s="26">
        <f t="shared" si="0"/>
        <v>55</v>
      </c>
    </row>
    <row r="38" spans="1:8" ht="24.6" hidden="1">
      <c r="A38" s="1" t="s">
        <v>65</v>
      </c>
      <c r="B38" s="2" t="s">
        <v>11</v>
      </c>
      <c r="C38" s="2" t="s">
        <v>5</v>
      </c>
      <c r="D38" s="3" t="s">
        <v>59</v>
      </c>
      <c r="E38" s="4" t="s">
        <v>66</v>
      </c>
      <c r="F38" s="23">
        <v>137</v>
      </c>
      <c r="G38" s="26"/>
      <c r="H38" s="26">
        <f t="shared" si="0"/>
        <v>137</v>
      </c>
    </row>
    <row r="39" spans="1:8" ht="48.6" hidden="1">
      <c r="A39" s="1" t="s">
        <v>67</v>
      </c>
      <c r="B39" s="2" t="s">
        <v>36</v>
      </c>
      <c r="C39" s="2" t="s">
        <v>5</v>
      </c>
      <c r="D39" s="3" t="s">
        <v>59</v>
      </c>
      <c r="E39" s="4" t="s">
        <v>68</v>
      </c>
      <c r="F39" s="23">
        <v>205</v>
      </c>
      <c r="G39" s="26"/>
      <c r="H39" s="26">
        <f t="shared" si="0"/>
        <v>205</v>
      </c>
    </row>
    <row r="40" spans="1:8" ht="36.6" hidden="1">
      <c r="A40" s="1" t="s">
        <v>69</v>
      </c>
      <c r="B40" s="2" t="s">
        <v>36</v>
      </c>
      <c r="C40" s="2" t="s">
        <v>5</v>
      </c>
      <c r="D40" s="3" t="s">
        <v>59</v>
      </c>
      <c r="E40" s="4" t="s">
        <v>70</v>
      </c>
      <c r="F40" s="23">
        <v>120</v>
      </c>
      <c r="G40" s="26"/>
      <c r="H40" s="26">
        <f t="shared" si="0"/>
        <v>120</v>
      </c>
    </row>
    <row r="41" spans="1:8" ht="48" hidden="1" customHeight="1">
      <c r="A41" s="1" t="s">
        <v>71</v>
      </c>
      <c r="B41" s="2" t="s">
        <v>11</v>
      </c>
      <c r="C41" s="2" t="s">
        <v>5</v>
      </c>
      <c r="D41" s="3" t="s">
        <v>59</v>
      </c>
      <c r="E41" s="4" t="s">
        <v>72</v>
      </c>
      <c r="F41" s="23">
        <v>165</v>
      </c>
      <c r="G41" s="26"/>
      <c r="H41" s="26">
        <f t="shared" si="0"/>
        <v>165</v>
      </c>
    </row>
    <row r="42" spans="1:8" ht="36.6" hidden="1">
      <c r="A42" s="1" t="s">
        <v>73</v>
      </c>
      <c r="B42" s="2" t="s">
        <v>36</v>
      </c>
      <c r="C42" s="2" t="s">
        <v>5</v>
      </c>
      <c r="D42" s="3" t="s">
        <v>59</v>
      </c>
      <c r="E42" s="4" t="s">
        <v>74</v>
      </c>
      <c r="F42" s="23">
        <v>2131</v>
      </c>
      <c r="G42" s="26"/>
      <c r="H42" s="26">
        <f t="shared" si="0"/>
        <v>2131</v>
      </c>
    </row>
    <row r="43" spans="1:8" s="20" customFormat="1" ht="15.6" hidden="1">
      <c r="A43" s="14" t="s">
        <v>75</v>
      </c>
      <c r="B43" s="15" t="s">
        <v>4</v>
      </c>
      <c r="C43" s="15" t="s">
        <v>5</v>
      </c>
      <c r="D43" s="16" t="s">
        <v>6</v>
      </c>
      <c r="E43" s="17" t="s">
        <v>76</v>
      </c>
      <c r="F43" s="22">
        <v>308</v>
      </c>
      <c r="G43" s="25"/>
      <c r="H43" s="25">
        <f t="shared" si="0"/>
        <v>308</v>
      </c>
    </row>
    <row r="44" spans="1:8" ht="19.5" hidden="1" customHeight="1">
      <c r="A44" s="1" t="s">
        <v>77</v>
      </c>
      <c r="B44" s="2" t="s">
        <v>36</v>
      </c>
      <c r="C44" s="2" t="s">
        <v>5</v>
      </c>
      <c r="D44" s="3" t="s">
        <v>78</v>
      </c>
      <c r="E44" s="4" t="s">
        <v>79</v>
      </c>
      <c r="F44" s="23">
        <v>308</v>
      </c>
      <c r="G44" s="26"/>
      <c r="H44" s="26">
        <f t="shared" si="0"/>
        <v>308</v>
      </c>
    </row>
    <row r="45" spans="1:8" s="20" customFormat="1" ht="19.95" customHeight="1">
      <c r="A45" s="14" t="s">
        <v>80</v>
      </c>
      <c r="B45" s="15" t="s">
        <v>4</v>
      </c>
      <c r="C45" s="15" t="s">
        <v>5</v>
      </c>
      <c r="D45" s="16" t="s">
        <v>6</v>
      </c>
      <c r="E45" s="17" t="s">
        <v>81</v>
      </c>
      <c r="F45" s="22">
        <f>F46+F68</f>
        <v>526745.95818999992</v>
      </c>
      <c r="G45" s="25">
        <f>G46+G68</f>
        <v>47737.669460000005</v>
      </c>
      <c r="H45" s="25">
        <f>H46+H68</f>
        <v>574483.62765000015</v>
      </c>
    </row>
    <row r="46" spans="1:8" s="20" customFormat="1" ht="24.6" customHeight="1">
      <c r="A46" s="14" t="s">
        <v>82</v>
      </c>
      <c r="B46" s="15" t="s">
        <v>4</v>
      </c>
      <c r="C46" s="15" t="s">
        <v>5</v>
      </c>
      <c r="D46" s="16" t="s">
        <v>6</v>
      </c>
      <c r="E46" s="17" t="s">
        <v>83</v>
      </c>
      <c r="F46" s="22">
        <f>F47+F48+F49+F50+F51+F52+F53+F54+F55+F56+F57+F58+F59+F60+F61+F62+F63+F64+F65+F66+F67</f>
        <v>523843.50818999996</v>
      </c>
      <c r="G46" s="24">
        <f>G47+G48+G49+G50+G51+G52+G53+G54+G55+G56+G57+G58+G59+G60+G61+G62+G63+G64+G65+G66+G67</f>
        <v>46746.832460000005</v>
      </c>
      <c r="H46" s="25">
        <f>H47+H48+H49+H50+H51+H52+H53+H54+H55+H56+H57+H58+H59+H60+H61+H62+H63+H64+H65+H66+H67</f>
        <v>570590.34065000014</v>
      </c>
    </row>
    <row r="47" spans="1:8" ht="24.6">
      <c r="A47" s="1" t="s">
        <v>108</v>
      </c>
      <c r="B47" s="2" t="s">
        <v>36</v>
      </c>
      <c r="C47" s="2" t="s">
        <v>5</v>
      </c>
      <c r="D47" s="3" t="s">
        <v>84</v>
      </c>
      <c r="E47" s="4" t="s">
        <v>85</v>
      </c>
      <c r="F47" s="23">
        <v>44050.953280000002</v>
      </c>
      <c r="G47" s="26"/>
      <c r="H47" s="26">
        <f>F47+G47</f>
        <v>44050.953280000002</v>
      </c>
    </row>
    <row r="48" spans="1:8" ht="24.6">
      <c r="A48" s="1" t="s">
        <v>123</v>
      </c>
      <c r="B48" s="2" t="s">
        <v>36</v>
      </c>
      <c r="C48" s="2" t="s">
        <v>5</v>
      </c>
      <c r="D48" s="3" t="s">
        <v>84</v>
      </c>
      <c r="E48" s="4" t="s">
        <v>124</v>
      </c>
      <c r="F48" s="23">
        <v>12575.544879999999</v>
      </c>
      <c r="G48" s="26">
        <f>659.99+5010+19610.2+230.928+899</f>
        <v>26410.118000000002</v>
      </c>
      <c r="H48" s="26">
        <f t="shared" ref="H48:H70" si="1">F48+G48</f>
        <v>38985.662880000003</v>
      </c>
    </row>
    <row r="49" spans="1:8" ht="15.6">
      <c r="A49" s="1" t="s">
        <v>109</v>
      </c>
      <c r="B49" s="2" t="s">
        <v>36</v>
      </c>
      <c r="C49" s="2" t="s">
        <v>5</v>
      </c>
      <c r="D49" s="3" t="s">
        <v>84</v>
      </c>
      <c r="E49" s="4" t="s">
        <v>86</v>
      </c>
      <c r="F49" s="23">
        <v>1406</v>
      </c>
      <c r="G49" s="26"/>
      <c r="H49" s="26">
        <f t="shared" si="1"/>
        <v>1406</v>
      </c>
    </row>
    <row r="50" spans="1:8" ht="24.6">
      <c r="A50" s="1" t="s">
        <v>142</v>
      </c>
      <c r="B50" s="2" t="s">
        <v>36</v>
      </c>
      <c r="C50" s="2" t="s">
        <v>5</v>
      </c>
      <c r="D50" s="3" t="s">
        <v>84</v>
      </c>
      <c r="E50" s="4" t="s">
        <v>143</v>
      </c>
      <c r="F50" s="23">
        <v>411.642</v>
      </c>
      <c r="G50" s="26">
        <v>0</v>
      </c>
      <c r="H50" s="26">
        <f t="shared" si="1"/>
        <v>411.642</v>
      </c>
    </row>
    <row r="51" spans="1:8" ht="30.6" customHeight="1">
      <c r="A51" s="1" t="s">
        <v>129</v>
      </c>
      <c r="B51" s="2" t="s">
        <v>36</v>
      </c>
      <c r="C51" s="2" t="s">
        <v>5</v>
      </c>
      <c r="D51" s="3" t="s">
        <v>84</v>
      </c>
      <c r="E51" s="4" t="s">
        <v>130</v>
      </c>
      <c r="F51" s="23">
        <v>26114.7</v>
      </c>
      <c r="G51" s="26"/>
      <c r="H51" s="26">
        <f t="shared" si="1"/>
        <v>26114.7</v>
      </c>
    </row>
    <row r="52" spans="1:8" ht="36.6">
      <c r="A52" s="1" t="s">
        <v>145</v>
      </c>
      <c r="B52" s="2" t="s">
        <v>36</v>
      </c>
      <c r="C52" s="2" t="s">
        <v>5</v>
      </c>
      <c r="D52" s="3" t="s">
        <v>84</v>
      </c>
      <c r="E52" s="4" t="s">
        <v>144</v>
      </c>
      <c r="F52" s="23">
        <v>965.4</v>
      </c>
      <c r="G52" s="26">
        <v>0</v>
      </c>
      <c r="H52" s="26">
        <f t="shared" si="1"/>
        <v>965.4</v>
      </c>
    </row>
    <row r="53" spans="1:8" ht="48.6">
      <c r="E53" s="4" t="s">
        <v>131</v>
      </c>
      <c r="F53" s="23">
        <v>1647.8</v>
      </c>
      <c r="G53" s="26"/>
      <c r="H53" s="26">
        <f t="shared" si="1"/>
        <v>1647.8</v>
      </c>
    </row>
    <row r="54" spans="1:8" ht="15.6">
      <c r="A54" s="1" t="s">
        <v>126</v>
      </c>
      <c r="B54" s="2" t="s">
        <v>36</v>
      </c>
      <c r="C54" s="2" t="s">
        <v>5</v>
      </c>
      <c r="D54" s="3" t="s">
        <v>84</v>
      </c>
      <c r="E54" s="4" t="s">
        <v>125</v>
      </c>
      <c r="F54" s="23">
        <v>21562.379000000001</v>
      </c>
      <c r="G54" s="26">
        <f>1432.2+528.74</f>
        <v>1960.94</v>
      </c>
      <c r="H54" s="26">
        <f t="shared" si="1"/>
        <v>23523.319</v>
      </c>
    </row>
    <row r="55" spans="1:8" ht="36.6">
      <c r="A55" s="1" t="s">
        <v>120</v>
      </c>
      <c r="B55" s="2" t="s">
        <v>36</v>
      </c>
      <c r="C55" s="2" t="s">
        <v>5</v>
      </c>
      <c r="D55" s="3" t="s">
        <v>84</v>
      </c>
      <c r="E55" s="4" t="s">
        <v>90</v>
      </c>
      <c r="F55" s="23">
        <v>4162</v>
      </c>
      <c r="G55" s="26"/>
      <c r="H55" s="26">
        <f t="shared" si="1"/>
        <v>4162</v>
      </c>
    </row>
    <row r="56" spans="1:8" ht="24.6">
      <c r="A56" s="1" t="s">
        <v>113</v>
      </c>
      <c r="B56" s="2" t="s">
        <v>36</v>
      </c>
      <c r="C56" s="2" t="s">
        <v>5</v>
      </c>
      <c r="D56" s="3" t="s">
        <v>84</v>
      </c>
      <c r="E56" s="4" t="s">
        <v>91</v>
      </c>
      <c r="F56" s="23">
        <v>352970.57141999999</v>
      </c>
      <c r="G56" s="26">
        <f>1246.7+2248.04874+200+9267+4615.1</f>
        <v>17576.848740000001</v>
      </c>
      <c r="H56" s="26">
        <f t="shared" si="1"/>
        <v>370547.42015999998</v>
      </c>
    </row>
    <row r="57" spans="1:8" ht="36.6">
      <c r="A57" s="1" t="s">
        <v>114</v>
      </c>
      <c r="B57" s="2" t="s">
        <v>36</v>
      </c>
      <c r="C57" s="2" t="s">
        <v>5</v>
      </c>
      <c r="D57" s="3" t="s">
        <v>84</v>
      </c>
      <c r="E57" s="4" t="s">
        <v>92</v>
      </c>
      <c r="F57" s="23">
        <v>9924</v>
      </c>
      <c r="G57" s="26">
        <v>-526.29999999999995</v>
      </c>
      <c r="H57" s="26">
        <f t="shared" si="1"/>
        <v>9397.7000000000007</v>
      </c>
    </row>
    <row r="58" spans="1:8" ht="60.6">
      <c r="A58" s="1" t="s">
        <v>119</v>
      </c>
      <c r="B58" s="2" t="s">
        <v>36</v>
      </c>
      <c r="C58" s="2" t="s">
        <v>5</v>
      </c>
      <c r="D58" s="3" t="s">
        <v>84</v>
      </c>
      <c r="E58" s="4" t="s">
        <v>93</v>
      </c>
      <c r="F58" s="23">
        <v>3323</v>
      </c>
      <c r="G58" s="26">
        <f>297.38+18.21844</f>
        <v>315.59843999999998</v>
      </c>
      <c r="H58" s="26">
        <f t="shared" si="1"/>
        <v>3638.5984399999998</v>
      </c>
    </row>
    <row r="59" spans="1:8" ht="36.6">
      <c r="A59" s="1" t="s">
        <v>111</v>
      </c>
      <c r="B59" s="2" t="s">
        <v>36</v>
      </c>
      <c r="C59" s="2" t="s">
        <v>5</v>
      </c>
      <c r="D59" s="3" t="s">
        <v>84</v>
      </c>
      <c r="E59" s="4" t="s">
        <v>88</v>
      </c>
      <c r="F59" s="23">
        <v>1280</v>
      </c>
      <c r="G59" s="26"/>
      <c r="H59" s="26">
        <f t="shared" si="1"/>
        <v>1280</v>
      </c>
    </row>
    <row r="60" spans="1:8" ht="72.599999999999994">
      <c r="A60" s="1" t="s">
        <v>115</v>
      </c>
      <c r="B60" s="2" t="s">
        <v>36</v>
      </c>
      <c r="C60" s="2" t="s">
        <v>5</v>
      </c>
      <c r="D60" s="3" t="s">
        <v>84</v>
      </c>
      <c r="E60" s="4" t="s">
        <v>94</v>
      </c>
      <c r="F60" s="23">
        <v>1240.3</v>
      </c>
      <c r="G60" s="26"/>
      <c r="H60" s="26">
        <f t="shared" si="1"/>
        <v>1240.3</v>
      </c>
    </row>
    <row r="61" spans="1:8" ht="36.6">
      <c r="A61" s="1" t="s">
        <v>112</v>
      </c>
      <c r="B61" s="2" t="s">
        <v>36</v>
      </c>
      <c r="C61" s="2" t="s">
        <v>5</v>
      </c>
      <c r="D61" s="3" t="s">
        <v>84</v>
      </c>
      <c r="E61" s="4" t="s">
        <v>89</v>
      </c>
      <c r="F61" s="23">
        <v>580.46760999999992</v>
      </c>
      <c r="G61" s="26">
        <f>75.21152+37.60576</f>
        <v>112.81727999999998</v>
      </c>
      <c r="H61" s="26">
        <f t="shared" si="1"/>
        <v>693.2848899999999</v>
      </c>
    </row>
    <row r="62" spans="1:8" ht="24.6">
      <c r="A62" s="1" t="s">
        <v>110</v>
      </c>
      <c r="B62" s="2" t="s">
        <v>36</v>
      </c>
      <c r="C62" s="2" t="s">
        <v>5</v>
      </c>
      <c r="D62" s="3" t="s">
        <v>84</v>
      </c>
      <c r="E62" s="4" t="s">
        <v>87</v>
      </c>
      <c r="F62" s="23">
        <v>2583.5</v>
      </c>
      <c r="G62" s="26"/>
      <c r="H62" s="26">
        <f t="shared" si="1"/>
        <v>2583.5</v>
      </c>
    </row>
    <row r="63" spans="1:8" ht="48.6">
      <c r="A63" s="1" t="s">
        <v>117</v>
      </c>
      <c r="B63" s="2" t="s">
        <v>36</v>
      </c>
      <c r="C63" s="2" t="s">
        <v>5</v>
      </c>
      <c r="D63" s="3" t="s">
        <v>84</v>
      </c>
      <c r="E63" s="4" t="s">
        <v>95</v>
      </c>
      <c r="F63" s="23">
        <v>24350.400000000001</v>
      </c>
      <c r="G63" s="27">
        <v>-45</v>
      </c>
      <c r="H63" s="26">
        <f t="shared" si="1"/>
        <v>24305.4</v>
      </c>
    </row>
    <row r="64" spans="1:8" ht="36.6">
      <c r="A64" s="1" t="s">
        <v>132</v>
      </c>
      <c r="B64" s="2" t="s">
        <v>36</v>
      </c>
      <c r="C64" s="2" t="s">
        <v>5</v>
      </c>
      <c r="D64" s="3" t="s">
        <v>84</v>
      </c>
      <c r="E64" s="4" t="s">
        <v>133</v>
      </c>
      <c r="F64" s="23">
        <v>56.66</v>
      </c>
      <c r="G64" s="28"/>
      <c r="H64" s="26">
        <f t="shared" si="1"/>
        <v>56.66</v>
      </c>
    </row>
    <row r="65" spans="1:8" ht="60.6">
      <c r="A65" s="1" t="s">
        <v>134</v>
      </c>
      <c r="B65" s="2" t="s">
        <v>36</v>
      </c>
      <c r="C65" s="2" t="s">
        <v>5</v>
      </c>
      <c r="D65" s="3" t="s">
        <v>84</v>
      </c>
      <c r="E65" s="4" t="s">
        <v>135</v>
      </c>
      <c r="F65" s="23">
        <v>115.8</v>
      </c>
      <c r="G65" s="28">
        <v>0</v>
      </c>
      <c r="H65" s="26">
        <f t="shared" si="1"/>
        <v>115.8</v>
      </c>
    </row>
    <row r="66" spans="1:8" ht="48.6">
      <c r="A66" s="1" t="s">
        <v>136</v>
      </c>
      <c r="B66" s="2" t="s">
        <v>36</v>
      </c>
      <c r="C66" s="2" t="s">
        <v>5</v>
      </c>
      <c r="D66" s="3" t="s">
        <v>84</v>
      </c>
      <c r="E66" s="4" t="s">
        <v>137</v>
      </c>
      <c r="F66" s="23">
        <v>125</v>
      </c>
      <c r="G66" s="28">
        <v>830</v>
      </c>
      <c r="H66" s="26">
        <f t="shared" si="1"/>
        <v>955</v>
      </c>
    </row>
    <row r="67" spans="1:8" ht="24.6">
      <c r="A67" s="1" t="s">
        <v>116</v>
      </c>
      <c r="B67" s="2" t="s">
        <v>36</v>
      </c>
      <c r="C67" s="2" t="s">
        <v>5</v>
      </c>
      <c r="D67" s="3" t="s">
        <v>84</v>
      </c>
      <c r="E67" s="4" t="s">
        <v>118</v>
      </c>
      <c r="F67" s="23">
        <v>14397.39</v>
      </c>
      <c r="G67" s="28">
        <v>111.81</v>
      </c>
      <c r="H67" s="26">
        <f t="shared" si="1"/>
        <v>14509.199999999999</v>
      </c>
    </row>
    <row r="68" spans="1:8" ht="24">
      <c r="A68" s="14" t="s">
        <v>138</v>
      </c>
      <c r="B68" s="15" t="s">
        <v>36</v>
      </c>
      <c r="C68" s="15" t="s">
        <v>5</v>
      </c>
      <c r="D68" s="16" t="s">
        <v>84</v>
      </c>
      <c r="E68" s="17" t="s">
        <v>140</v>
      </c>
      <c r="F68" s="22">
        <v>2902.45</v>
      </c>
      <c r="G68" s="24">
        <f>SUM(G69:G70)</f>
        <v>990.83699999999999</v>
      </c>
      <c r="H68" s="25">
        <f t="shared" si="1"/>
        <v>3893.2869999999998</v>
      </c>
    </row>
    <row r="69" spans="1:8" ht="36.6" hidden="1">
      <c r="A69" s="1" t="s">
        <v>139</v>
      </c>
      <c r="B69" s="2" t="s">
        <v>36</v>
      </c>
      <c r="C69" s="2" t="s">
        <v>5</v>
      </c>
      <c r="D69" s="3" t="s">
        <v>84</v>
      </c>
      <c r="E69" s="4" t="s">
        <v>141</v>
      </c>
      <c r="F69" s="23">
        <v>35</v>
      </c>
      <c r="G69" s="28">
        <v>10</v>
      </c>
      <c r="H69" s="26">
        <f t="shared" si="1"/>
        <v>45</v>
      </c>
    </row>
    <row r="70" spans="1:8" ht="24.6" hidden="1">
      <c r="A70" s="1" t="s">
        <v>122</v>
      </c>
      <c r="B70" s="2" t="s">
        <v>36</v>
      </c>
      <c r="C70" s="2" t="s">
        <v>5</v>
      </c>
      <c r="D70" s="3" t="s">
        <v>84</v>
      </c>
      <c r="E70" s="4" t="s">
        <v>140</v>
      </c>
      <c r="F70" s="23">
        <f>2457.45+300+110</f>
        <v>2867.45</v>
      </c>
      <c r="G70" s="28">
        <v>980.83699999999999</v>
      </c>
      <c r="H70" s="26">
        <f t="shared" si="1"/>
        <v>3848.2869999999998</v>
      </c>
    </row>
    <row r="71" spans="1:8" ht="15.6">
      <c r="A71" s="34"/>
      <c r="B71" s="35"/>
      <c r="C71" s="35"/>
      <c r="D71" s="36"/>
      <c r="E71" s="21" t="s">
        <v>96</v>
      </c>
      <c r="F71" s="22">
        <f>F8+F45</f>
        <v>722579.95818999992</v>
      </c>
      <c r="G71" s="24">
        <f>G8+G45</f>
        <v>47737.669460000005</v>
      </c>
      <c r="H71" s="24">
        <f>H8+H45</f>
        <v>770317.62765000015</v>
      </c>
    </row>
    <row r="72" spans="1:8" ht="15.6">
      <c r="A72" s="34"/>
      <c r="B72" s="35"/>
      <c r="C72" s="35"/>
      <c r="D72" s="36"/>
      <c r="E72" s="21" t="s">
        <v>97</v>
      </c>
      <c r="F72" s="22">
        <f>F73-F71</f>
        <v>13502.240170000237</v>
      </c>
      <c r="G72" s="24">
        <f>G73-G71</f>
        <v>0</v>
      </c>
      <c r="H72" s="24">
        <f>H71-H73</f>
        <v>-13502.240170000005</v>
      </c>
    </row>
    <row r="73" spans="1:8" ht="15.6">
      <c r="A73" s="34"/>
      <c r="B73" s="35"/>
      <c r="C73" s="35"/>
      <c r="D73" s="36"/>
      <c r="E73" s="21" t="s">
        <v>98</v>
      </c>
      <c r="F73" s="22">
        <f>G7</f>
        <v>736082.19836000015</v>
      </c>
      <c r="G73" s="29">
        <f>32956.56946+9267+4615.1+899</f>
        <v>47737.669459999997</v>
      </c>
      <c r="H73" s="24">
        <f>F73+G73</f>
        <v>783819.86782000016</v>
      </c>
    </row>
    <row r="74" spans="1:8">
      <c r="F74" s="9"/>
      <c r="H74" s="9"/>
    </row>
    <row r="75" spans="1:8">
      <c r="A75" s="8" t="s">
        <v>149</v>
      </c>
    </row>
  </sheetData>
  <mergeCells count="8">
    <mergeCell ref="E2:H2"/>
    <mergeCell ref="E3:H3"/>
    <mergeCell ref="A73:D73"/>
    <mergeCell ref="A4:H4"/>
    <mergeCell ref="A6:D6"/>
    <mergeCell ref="A71:D71"/>
    <mergeCell ref="A72:D72"/>
    <mergeCell ref="E5:H5"/>
  </mergeCells>
  <phoneticPr fontId="0" type="noConversion"/>
  <pageMargins left="0.89" right="0.7" top="0.45" bottom="0.31" header="0.34" footer="0.17"/>
  <pageSetup paperSize="9" scale="74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Грибунин ГА</cp:lastModifiedBy>
  <cp:lastPrinted>2017-12-20T05:22:44Z</cp:lastPrinted>
  <dcterms:created xsi:type="dcterms:W3CDTF">2016-11-02T04:31:30Z</dcterms:created>
  <dcterms:modified xsi:type="dcterms:W3CDTF">2017-12-20T05:35:30Z</dcterms:modified>
</cp:coreProperties>
</file>