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32 сессия 27.12.2019\решения\изм. в бюджет\"/>
    </mc:Choice>
  </mc:AlternateContent>
  <bookViews>
    <workbookView xWindow="240" yWindow="30" windowWidth="20115" windowHeight="77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50" i="1" l="1"/>
  <c r="G47" i="1"/>
  <c r="G41" i="1"/>
  <c r="G67" i="1" l="1"/>
  <c r="H67" i="1" s="1"/>
  <c r="G45" i="1"/>
  <c r="G40" i="1"/>
  <c r="G38" i="1" s="1"/>
  <c r="H38" i="1" s="1"/>
  <c r="G24" i="1"/>
  <c r="G19" i="1" s="1"/>
  <c r="G52" i="1"/>
  <c r="G64" i="1"/>
  <c r="G26" i="1"/>
  <c r="F19" i="1"/>
  <c r="F27" i="1"/>
  <c r="F33" i="1"/>
  <c r="F38" i="1"/>
  <c r="F43" i="1"/>
  <c r="F45" i="1"/>
  <c r="F18" i="1" s="1"/>
  <c r="F69" i="1" s="1"/>
  <c r="F52" i="1"/>
  <c r="H52" i="1" s="1"/>
  <c r="F57" i="1"/>
  <c r="F62" i="1"/>
  <c r="F64" i="1"/>
  <c r="H64" i="1" s="1"/>
  <c r="F66" i="1"/>
  <c r="H49" i="1"/>
  <c r="H31" i="1"/>
  <c r="H54" i="1"/>
  <c r="G66" i="1"/>
  <c r="H66" i="1" s="1"/>
  <c r="H68" i="1"/>
  <c r="H36" i="1"/>
  <c r="G33" i="1"/>
  <c r="H33" i="1" s="1"/>
  <c r="G62" i="1"/>
  <c r="H62" i="1" s="1"/>
  <c r="G57" i="1"/>
  <c r="G55" i="1"/>
  <c r="H55" i="1" s="1"/>
  <c r="G43" i="1"/>
  <c r="G29" i="1"/>
  <c r="H29" i="1" s="1"/>
  <c r="G27" i="1"/>
  <c r="H27" i="1" s="1"/>
  <c r="H20" i="1"/>
  <c r="H21" i="1"/>
  <c r="H23" i="1"/>
  <c r="H25" i="1"/>
  <c r="H28" i="1"/>
  <c r="H30" i="1"/>
  <c r="H32" i="1"/>
  <c r="H34" i="1"/>
  <c r="H35" i="1"/>
  <c r="H39" i="1"/>
  <c r="H40" i="1"/>
  <c r="H42" i="1"/>
  <c r="H44" i="1"/>
  <c r="H46" i="1"/>
  <c r="H48" i="1"/>
  <c r="H50" i="1"/>
  <c r="H53" i="1"/>
  <c r="H56" i="1"/>
  <c r="H58" i="1"/>
  <c r="H59" i="1"/>
  <c r="H60" i="1"/>
  <c r="H61" i="1"/>
  <c r="H63" i="1"/>
  <c r="H65" i="1"/>
  <c r="H51" i="1"/>
  <c r="H22" i="1"/>
  <c r="H37" i="1"/>
  <c r="H43" i="1"/>
  <c r="H57" i="1"/>
  <c r="H26" i="1"/>
  <c r="H47" i="1"/>
  <c r="H41" i="1" l="1"/>
  <c r="G18" i="1"/>
  <c r="H19" i="1"/>
  <c r="H45" i="1"/>
  <c r="G69" i="1"/>
  <c r="H24" i="1"/>
  <c r="H18" i="1" l="1"/>
  <c r="H69" i="1" s="1"/>
</calcChain>
</file>

<file path=xl/sharedStrings.xml><?xml version="1.0" encoding="utf-8"?>
<sst xmlns="http://schemas.openxmlformats.org/spreadsheetml/2006/main" count="221" uniqueCount="129">
  <si>
    <t>Приложение № 14</t>
  </si>
  <si>
    <t>к решению Совета депутатов</t>
  </si>
  <si>
    <t xml:space="preserve">муниципального образования </t>
  </si>
  <si>
    <t xml:space="preserve"> "Якшур-Бодьинский район"</t>
  </si>
  <si>
    <t>от "07" декабря 2018 года  № 5/217</t>
  </si>
  <si>
    <t>Распределение бюджетных ассигнований по разделам и подразделам классификации расходов бюджета муниципального образования  "Якшур-Бодьинский район" на 2019 год</t>
  </si>
  <si>
    <t>Раздел</t>
  </si>
  <si>
    <t>Подраздел</t>
  </si>
  <si>
    <t>Наименование</t>
  </si>
  <si>
    <t>Сумма на 2019 год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</si>
  <si>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</si>
  <si>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</si>
  <si>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</si>
  <si>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</si>
  <si>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</si>
  <si>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</si>
  <si>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</si>
  <si>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</si>
  <si>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</si>
  <si>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</si>
  <si>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</si>
  <si>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</si>
  <si>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</si>
  <si>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</si>
  <si>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</si>
  <si>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</si>
  <si>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</si>
  <si>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</si>
  <si>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</si>
  <si>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</si>
  <si>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</si>
  <si>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</si>
  <si>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</si>
  <si>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</si>
  <si>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</si>
  <si>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</si>
  <si>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</si>
  <si>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</si>
  <si>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</si>
  <si>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</si>
  <si>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</si>
  <si>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</si>
  <si>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</si>
  <si>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</si>
  <si>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</si>
  <si>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</si>
  <si>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</si>
  <si>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</si>
  <si>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</si>
  <si>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</si>
  <si>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</si>
  <si>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</si>
  <si>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</si>
  <si>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</si>
  <si>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</si>
  <si>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</si>
  <si>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</si>
  <si>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</si>
  <si>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</si>
  <si>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</si>
  <si>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</si>
  <si>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</si>
  <si>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</si>
  <si>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</si>
  <si>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</si>
  <si>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</si>
  <si>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</si>
  <si>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</si>
  <si>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</si>
  <si>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</si>
  <si>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</si>
  <si>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</si>
  <si>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</si>
  <si>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</si>
  <si>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</si>
  <si>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</si>
  <si>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</si>
  <si>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</si>
  <si>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</si>
  <si>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</si>
  <si>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</si>
  <si>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</si>
  <si>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</si>
  <si>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</si>
  <si>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</si>
  <si>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</si>
  <si>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</si>
  <si>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</si>
  <si>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</si>
  <si>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</si>
  <si>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</si>
  <si>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</si>
  <si>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</si>
  <si>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</si>
  <si>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</si>
  <si>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</si>
  <si>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</si>
  <si>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10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</si>
  <si>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</si>
  <si>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</si>
  <si>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</si>
  <si>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</si>
  <si>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</si>
  <si>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</si>
  <si>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</si>
  <si>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</si>
  <si>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</si>
  <si>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</si>
  <si>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</si>
  <si>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</si>
  <si>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</si>
  <si>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</si>
  <si>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</si>
  <si>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</si>
  <si>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</si>
  <si>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</si>
  <si>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</si>
  <si>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</si>
  <si>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</si>
  <si>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</si>
  <si>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Изменения</t>
  </si>
  <si>
    <t>"</t>
  </si>
  <si>
    <t>".</t>
  </si>
  <si>
    <t>Прочие межбюджетные трансферты общего характера</t>
  </si>
  <si>
    <t>Другие вопросы в области культуры, кинематографии</t>
  </si>
  <si>
    <t>Профессиональная подготовка, переподготовка и повышение квалификации</t>
  </si>
  <si>
    <t>Обеспечение пожарной безопасности</t>
  </si>
  <si>
    <t>Приложение № 5</t>
  </si>
  <si>
    <t>от "27" декабря 2019 года  № 1/307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</si>
</sst>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49" fontId="1" fillId="0" borderId="0" xfId="0" quotePrefix="1" applyNumberFormat="1" applyFont="1" applyFill="1" applyAlignment="1">
      <alignment wrapText="1"/>
    </xf>
    <xf numFmtId="49" fontId="1" fillId="2" borderId="0" xfId="0" quotePrefix="1" applyNumberFormat="1" applyFont="1" applyFill="1" applyBorder="1" applyAlignment="1">
      <alignment wrapText="1"/>
    </xf>
    <xf numFmtId="49" fontId="2" fillId="0" borderId="1" xfId="0" quotePrefix="1" applyNumberFormat="1" applyFont="1" applyFill="1" applyBorder="1" applyAlignment="1">
      <alignment horizontal="center" wrapText="1"/>
    </xf>
    <xf numFmtId="49" fontId="3" fillId="0" borderId="2" xfId="0" quotePrefix="1" applyNumberFormat="1" applyFont="1" applyFill="1" applyBorder="1" applyAlignment="1">
      <alignment wrapText="1"/>
    </xf>
    <xf numFmtId="0" fontId="2" fillId="0" borderId="1" xfId="0" quotePrefix="1" applyFont="1" applyFill="1" applyBorder="1" applyAlignment="1">
      <alignment shrinkToFi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0" fontId="0" fillId="2" borderId="0" xfId="0" applyFill="1" applyBorder="1" applyAlignment="1"/>
    <xf numFmtId="0" fontId="0" fillId="0" borderId="0" xfId="0" applyFill="1"/>
    <xf numFmtId="49" fontId="0" fillId="2" borderId="0" xfId="0" applyNumberFormat="1" applyFill="1" applyBorder="1" applyAlignment="1"/>
    <xf numFmtId="49" fontId="0" fillId="0" borderId="0" xfId="0" applyNumberFormat="1" applyFill="1" applyAlignment="1">
      <alignment horizontal="right"/>
    </xf>
    <xf numFmtId="0" fontId="0" fillId="2" borderId="0" xfId="0" applyNumberFormat="1" applyFill="1" applyBorder="1" applyAlignment="1"/>
    <xf numFmtId="0" fontId="0" fillId="0" borderId="0" xfId="0" applyNumberFormat="1" applyFill="1" applyAlignment="1"/>
    <xf numFmtId="49" fontId="0" fillId="2" borderId="0" xfId="0" applyNumberFormat="1" applyFill="1" applyBorder="1"/>
    <xf numFmtId="0" fontId="4" fillId="2" borderId="0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right"/>
    </xf>
    <xf numFmtId="49" fontId="2" fillId="2" borderId="3" xfId="0" quotePrefix="1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textRotation="90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6" fillId="0" borderId="0" xfId="0" applyNumberFormat="1" applyFont="1" applyFill="1"/>
    <xf numFmtId="49" fontId="4" fillId="2" borderId="3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horizontal="center" wrapText="1"/>
    </xf>
    <xf numFmtId="49" fontId="6" fillId="0" borderId="1" xfId="0" quotePrefix="1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wrapText="1"/>
    </xf>
    <xf numFmtId="0" fontId="6" fillId="0" borderId="0" xfId="0" applyFont="1" applyFill="1"/>
    <xf numFmtId="49" fontId="4" fillId="0" borderId="0" xfId="0" quotePrefix="1" applyNumberFormat="1" applyFont="1" applyFill="1" applyAlignment="1">
      <alignment wrapText="1"/>
    </xf>
    <xf numFmtId="49" fontId="4" fillId="2" borderId="0" xfId="0" quotePrefix="1" applyNumberFormat="1" applyFont="1" applyFill="1" applyBorder="1" applyAlignment="1">
      <alignment wrapText="1"/>
    </xf>
    <xf numFmtId="49" fontId="7" fillId="0" borderId="2" xfId="0" quotePrefix="1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0" fillId="0" borderId="5" xfId="0" applyNumberFormat="1" applyFill="1" applyBorder="1"/>
    <xf numFmtId="49" fontId="0" fillId="0" borderId="6" xfId="0" applyNumberFormat="1" applyFill="1" applyBorder="1"/>
    <xf numFmtId="49" fontId="4" fillId="0" borderId="2" xfId="0" applyNumberFormat="1" applyFont="1" applyBorder="1"/>
    <xf numFmtId="49" fontId="1" fillId="0" borderId="0" xfId="0" applyNumberFormat="1" applyFont="1" applyFill="1" applyAlignment="1">
      <alignment wrapText="1"/>
    </xf>
    <xf numFmtId="49" fontId="1" fillId="2" borderId="0" xfId="0" applyNumberFormat="1" applyFont="1" applyFill="1" applyBorder="1" applyAlignment="1">
      <alignment wrapText="1"/>
    </xf>
    <xf numFmtId="49" fontId="10" fillId="0" borderId="0" xfId="0" applyNumberFormat="1" applyFont="1" applyFill="1" applyAlignment="1">
      <alignment wrapText="1"/>
    </xf>
    <xf numFmtId="49" fontId="10" fillId="2" borderId="0" xfId="0" applyNumberFormat="1" applyFont="1" applyFill="1" applyBorder="1" applyAlignment="1">
      <alignment wrapText="1"/>
    </xf>
    <xf numFmtId="0" fontId="10" fillId="0" borderId="0" xfId="0" applyFont="1" applyFill="1" applyAlignment="1">
      <alignment wrapText="1"/>
    </xf>
    <xf numFmtId="49" fontId="2" fillId="0" borderId="0" xfId="0" quotePrefix="1" applyNumberFormat="1" applyFont="1" applyFill="1" applyBorder="1" applyAlignment="1">
      <alignment horizontal="center" wrapText="1"/>
    </xf>
    <xf numFmtId="49" fontId="3" fillId="0" borderId="0" xfId="0" quotePrefix="1" applyNumberFormat="1" applyFont="1" applyFill="1" applyBorder="1" applyAlignment="1">
      <alignment wrapText="1"/>
    </xf>
    <xf numFmtId="0" fontId="2" fillId="0" borderId="0" xfId="0" quotePrefix="1" applyFont="1" applyFill="1" applyBorder="1" applyAlignment="1">
      <alignment shrinkToFit="1"/>
    </xf>
    <xf numFmtId="0" fontId="9" fillId="0" borderId="0" xfId="0" applyFont="1" applyBorder="1" applyAlignment="1">
      <alignment horizontal="right" vertical="center" shrinkToFit="1"/>
    </xf>
    <xf numFmtId="49" fontId="11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12" fillId="0" borderId="0" xfId="0" applyFont="1" applyBorder="1" applyAlignment="1">
      <alignment horizontal="right"/>
    </xf>
    <xf numFmtId="164" fontId="8" fillId="0" borderId="1" xfId="0" applyNumberFormat="1" applyFont="1" applyBorder="1" applyAlignment="1">
      <alignment shrinkToFit="1"/>
    </xf>
    <xf numFmtId="49" fontId="3" fillId="0" borderId="1" xfId="0" quotePrefix="1" applyNumberFormat="1" applyFont="1" applyFill="1" applyBorder="1" applyAlignment="1">
      <alignment wrapText="1"/>
    </xf>
    <xf numFmtId="164" fontId="6" fillId="0" borderId="1" xfId="0" quotePrefix="1" applyNumberFormat="1" applyFont="1" applyFill="1" applyBorder="1" applyAlignment="1">
      <alignment shrinkToFit="1"/>
    </xf>
    <xf numFmtId="164" fontId="2" fillId="0" borderId="1" xfId="0" quotePrefix="1" applyNumberFormat="1" applyFont="1" applyFill="1" applyBorder="1" applyAlignment="1">
      <alignment shrinkToFit="1"/>
    </xf>
    <xf numFmtId="164" fontId="1" fillId="0" borderId="1" xfId="0" applyNumberFormat="1" applyFont="1" applyBorder="1" applyAlignment="1">
      <alignment shrinkToFit="1"/>
    </xf>
    <xf numFmtId="164" fontId="8" fillId="0" borderId="1" xfId="0" quotePrefix="1" applyNumberFormat="1" applyFont="1" applyFill="1" applyBorder="1" applyAlignment="1">
      <alignment shrinkToFit="1"/>
    </xf>
    <xf numFmtId="164" fontId="9" fillId="0" borderId="1" xfId="0" quotePrefix="1" applyNumberFormat="1" applyFont="1" applyFill="1" applyBorder="1" applyAlignment="1">
      <alignment shrinkToFit="1"/>
    </xf>
    <xf numFmtId="164" fontId="2" fillId="0" borderId="1" xfId="0" applyNumberFormat="1" applyFont="1" applyFill="1" applyBorder="1" applyAlignment="1">
      <alignment shrinkToFit="1"/>
    </xf>
    <xf numFmtId="49" fontId="14" fillId="0" borderId="0" xfId="0" applyNumberFormat="1" applyFont="1" applyFill="1"/>
    <xf numFmtId="0" fontId="14" fillId="0" borderId="0" xfId="0" applyFont="1" applyFill="1"/>
    <xf numFmtId="0" fontId="14" fillId="0" borderId="0" xfId="0" applyFont="1" applyFill="1" applyBorder="1" applyAlignment="1">
      <alignment horizontal="right"/>
    </xf>
    <xf numFmtId="49" fontId="14" fillId="0" borderId="0" xfId="0" applyNumberFormat="1" applyFont="1" applyFill="1" applyAlignment="1">
      <alignment horizontal="right"/>
    </xf>
    <xf numFmtId="0" fontId="14" fillId="0" borderId="0" xfId="0" applyNumberFormat="1" applyFont="1" applyFill="1" applyAlignment="1"/>
    <xf numFmtId="0" fontId="14" fillId="0" borderId="0" xfId="0" applyFont="1" applyFill="1" applyAlignment="1">
      <alignment horizontal="right"/>
    </xf>
    <xf numFmtId="0" fontId="4" fillId="0" borderId="0" xfId="0" applyNumberFormat="1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164" fontId="6" fillId="0" borderId="0" xfId="0" quotePrefix="1" applyNumberFormat="1" applyFont="1" applyFill="1" applyBorder="1" applyAlignment="1">
      <alignment shrinkToFit="1"/>
    </xf>
    <xf numFmtId="164" fontId="2" fillId="0" borderId="0" xfId="0" quotePrefix="1" applyNumberFormat="1" applyFont="1" applyFill="1" applyBorder="1" applyAlignment="1">
      <alignment shrinkToFit="1"/>
    </xf>
    <xf numFmtId="164" fontId="8" fillId="0" borderId="0" xfId="0" applyNumberFormat="1" applyFont="1" applyBorder="1" applyAlignment="1">
      <alignment shrinkToFit="1"/>
    </xf>
    <xf numFmtId="0" fontId="4" fillId="0" borderId="0" xfId="0" applyNumberFormat="1" applyFont="1" applyFill="1" applyAlignment="1">
      <alignment horizontal="center" vertical="center" wrapText="1"/>
    </xf>
    <xf numFmtId="49" fontId="3" fillId="0" borderId="7" xfId="0" quotePrefix="1" applyNumberFormat="1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right"/>
    </xf>
    <xf numFmtId="49" fontId="14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3"/>
  <sheetViews>
    <sheetView tabSelected="1" topLeftCell="C2" workbookViewId="0">
      <selection activeCell="N11" sqref="N11"/>
    </sheetView>
  </sheetViews>
  <sheetFormatPr defaultColWidth="9.28515625" defaultRowHeight="15" x14ac:dyDescent="0.25"/>
  <cols>
    <col min="1" max="1" width="0" style="7" hidden="1" customWidth="1"/>
    <col min="2" max="2" width="3.7109375" style="14" hidden="1" customWidth="1"/>
    <col min="3" max="4" width="3.7109375" style="7" customWidth="1"/>
    <col min="5" max="5" width="80.7109375" style="7" customWidth="1"/>
    <col min="6" max="6" width="10" style="9" hidden="1" customWidth="1"/>
    <col min="7" max="7" width="9.28515625" style="9" hidden="1" customWidth="1"/>
    <col min="8" max="8" width="11.28515625" style="9" customWidth="1"/>
    <col min="9" max="10" width="9.28515625" style="9" customWidth="1"/>
    <col min="11" max="12" width="9.140625" customWidth="1"/>
    <col min="13" max="16384" width="9.28515625" style="9"/>
  </cols>
  <sheetData>
    <row r="1" spans="1:12" s="6" customFormat="1" ht="12.75" hidden="1" customHeight="1" x14ac:dyDescent="0.25">
      <c r="A1" s="1"/>
      <c r="B1" s="2"/>
      <c r="C1" s="3"/>
      <c r="D1" s="3"/>
      <c r="E1" s="4"/>
      <c r="F1" s="5"/>
      <c r="G1" s="5"/>
      <c r="H1" s="5"/>
      <c r="I1" s="43"/>
    </row>
    <row r="2" spans="1:12" s="6" customFormat="1" ht="14.45" customHeight="1" x14ac:dyDescent="0.25">
      <c r="A2" s="1"/>
      <c r="B2" s="2"/>
      <c r="C2" s="69"/>
      <c r="D2" s="69"/>
      <c r="E2" s="70" t="s">
        <v>127</v>
      </c>
      <c r="F2" s="70"/>
      <c r="G2" s="70"/>
      <c r="H2" s="70"/>
      <c r="I2" s="63"/>
      <c r="J2" s="7"/>
    </row>
    <row r="3" spans="1:12" s="6" customFormat="1" ht="15.75" x14ac:dyDescent="0.25">
      <c r="A3" s="1"/>
      <c r="B3" s="2"/>
      <c r="C3" s="41"/>
      <c r="D3" s="41"/>
      <c r="E3" s="42"/>
      <c r="F3" s="43"/>
      <c r="G3" s="43"/>
      <c r="H3" s="45" t="s">
        <v>1</v>
      </c>
      <c r="I3" s="45"/>
      <c r="J3" s="7"/>
    </row>
    <row r="4" spans="1:12" s="6" customFormat="1" ht="15.75" x14ac:dyDescent="0.25">
      <c r="A4" s="1"/>
      <c r="B4" s="2"/>
      <c r="C4" s="41"/>
      <c r="D4" s="41"/>
      <c r="E4" s="42"/>
      <c r="F4" s="43"/>
      <c r="G4" s="43"/>
      <c r="H4" s="45" t="s">
        <v>2</v>
      </c>
      <c r="I4" s="45"/>
      <c r="J4" s="11"/>
      <c r="K4" s="11"/>
    </row>
    <row r="5" spans="1:12" s="6" customFormat="1" ht="15.75" x14ac:dyDescent="0.25">
      <c r="A5" s="1"/>
      <c r="B5" s="2"/>
      <c r="C5" s="41"/>
      <c r="D5" s="41"/>
      <c r="E5" s="42"/>
      <c r="F5" s="43"/>
      <c r="G5" s="43"/>
      <c r="H5" s="46" t="s">
        <v>3</v>
      </c>
      <c r="I5" s="46"/>
      <c r="J5" s="13"/>
    </row>
    <row r="6" spans="1:12" s="6" customFormat="1" ht="15.75" x14ac:dyDescent="0.25">
      <c r="A6" s="1"/>
      <c r="B6" s="2"/>
      <c r="C6" s="41"/>
      <c r="D6" s="41"/>
      <c r="E6" s="42"/>
      <c r="F6" s="43"/>
      <c r="G6" s="43"/>
      <c r="H6" s="47" t="s">
        <v>128</v>
      </c>
      <c r="I6" s="47"/>
      <c r="J6" s="13"/>
    </row>
    <row r="7" spans="1:12" s="6" customFormat="1" ht="12.75" customHeight="1" x14ac:dyDescent="0.25">
      <c r="A7" s="1"/>
      <c r="B7" s="2"/>
      <c r="C7" s="41"/>
      <c r="D7" s="41"/>
      <c r="E7" s="42"/>
      <c r="F7" s="43"/>
      <c r="G7" s="43"/>
      <c r="H7" s="43"/>
      <c r="I7" s="43"/>
    </row>
    <row r="8" spans="1:12" s="6" customFormat="1" ht="12.75" customHeight="1" x14ac:dyDescent="0.25">
      <c r="A8" s="1"/>
      <c r="B8" s="2"/>
      <c r="C8" s="41"/>
      <c r="D8" s="41"/>
      <c r="E8" s="42"/>
      <c r="F8" s="43"/>
      <c r="G8" s="43"/>
      <c r="H8" s="44" t="s">
        <v>121</v>
      </c>
      <c r="I8" s="44"/>
    </row>
    <row r="9" spans="1:12" x14ac:dyDescent="0.25">
      <c r="B9" s="8"/>
      <c r="E9" s="56"/>
      <c r="F9" s="57"/>
      <c r="G9" s="56"/>
      <c r="H9" s="58" t="s">
        <v>0</v>
      </c>
      <c r="I9" s="58"/>
      <c r="L9" s="9"/>
    </row>
    <row r="10" spans="1:12" x14ac:dyDescent="0.25">
      <c r="B10" s="10"/>
      <c r="E10" s="56"/>
      <c r="F10" s="57"/>
      <c r="G10" s="56"/>
      <c r="H10" s="59" t="s">
        <v>1</v>
      </c>
      <c r="I10" s="59"/>
      <c r="L10" s="9"/>
    </row>
    <row r="11" spans="1:12" x14ac:dyDescent="0.25">
      <c r="B11" s="10"/>
      <c r="E11" s="71" t="s">
        <v>2</v>
      </c>
      <c r="F11" s="71"/>
      <c r="G11" s="71"/>
      <c r="H11" s="71"/>
      <c r="I11" s="59"/>
      <c r="L11" s="9"/>
    </row>
    <row r="12" spans="1:12" x14ac:dyDescent="0.25">
      <c r="B12" s="12"/>
      <c r="E12" s="56"/>
      <c r="F12" s="57"/>
      <c r="G12" s="60"/>
      <c r="H12" s="61" t="s">
        <v>3</v>
      </c>
      <c r="I12" s="61"/>
      <c r="L12" s="9"/>
    </row>
    <row r="13" spans="1:12" x14ac:dyDescent="0.25">
      <c r="B13" s="12"/>
      <c r="E13" s="56"/>
      <c r="F13" s="57"/>
      <c r="G13" s="60"/>
      <c r="H13" s="61" t="s">
        <v>4</v>
      </c>
      <c r="I13" s="61"/>
      <c r="L13" s="9"/>
    </row>
    <row r="15" spans="1:12" ht="30" customHeight="1" x14ac:dyDescent="0.25">
      <c r="B15" s="15"/>
      <c r="C15" s="68" t="s">
        <v>5</v>
      </c>
      <c r="D15" s="68"/>
      <c r="E15" s="68"/>
      <c r="F15" s="68"/>
      <c r="G15" s="68"/>
      <c r="H15" s="68"/>
      <c r="I15" s="62"/>
      <c r="L15" s="9"/>
    </row>
    <row r="16" spans="1:12" x14ac:dyDescent="0.25">
      <c r="F16" s="16"/>
      <c r="G16" s="16"/>
      <c r="H16" s="16"/>
      <c r="I16" s="16"/>
      <c r="L16" s="9"/>
    </row>
    <row r="17" spans="1:10" s="6" customFormat="1" ht="51" customHeight="1" x14ac:dyDescent="0.25">
      <c r="A17" s="1"/>
      <c r="B17" s="17"/>
      <c r="C17" s="18" t="s">
        <v>6</v>
      </c>
      <c r="D17" s="18" t="s">
        <v>7</v>
      </c>
      <c r="E17" s="19" t="s">
        <v>8</v>
      </c>
      <c r="F17" s="20" t="s">
        <v>9</v>
      </c>
      <c r="G17" s="20" t="s">
        <v>120</v>
      </c>
      <c r="H17" s="20" t="s">
        <v>9</v>
      </c>
      <c r="I17" s="64"/>
      <c r="J17" s="9"/>
    </row>
    <row r="18" spans="1:10" s="26" customFormat="1" ht="14.25" hidden="1" customHeight="1" x14ac:dyDescent="0.25">
      <c r="A18" s="21" t="s">
        <v>10</v>
      </c>
      <c r="B18" s="22" t="s">
        <v>10</v>
      </c>
      <c r="C18" s="23" t="s">
        <v>10</v>
      </c>
      <c r="D18" s="24" t="s">
        <v>10</v>
      </c>
      <c r="E18" s="25" t="s">
        <v>11</v>
      </c>
      <c r="F18" s="50">
        <f>F19+F27+F29+F33+F38+F43+F45+F52+F55+F57+F62+F64+F66</f>
        <v>864602.62525000027</v>
      </c>
      <c r="G18" s="50">
        <f>G19+G27+G29+G33+G38+G43+G45+G52+G55+G57+G62+G64+G66</f>
        <v>73616.691300000006</v>
      </c>
      <c r="H18" s="50">
        <f>H19+H27+H29+H33+H38+H43+H45+H52+H55+H57+H62+H64+H66</f>
        <v>938219.31655000011</v>
      </c>
      <c r="I18" s="65"/>
      <c r="J18" s="9"/>
    </row>
    <row r="19" spans="1:10" s="30" customFormat="1" ht="18.75" x14ac:dyDescent="0.3">
      <c r="A19" s="27" t="s">
        <v>12</v>
      </c>
      <c r="B19" s="28"/>
      <c r="C19" s="24" t="s">
        <v>13</v>
      </c>
      <c r="D19" s="24" t="s">
        <v>14</v>
      </c>
      <c r="E19" s="29" t="s">
        <v>15</v>
      </c>
      <c r="F19" s="53">
        <f>SUM(F20:F26)</f>
        <v>69879.100000000006</v>
      </c>
      <c r="G19" s="50">
        <f>SUM(G20:G26)</f>
        <v>7312.2539999999999</v>
      </c>
      <c r="H19" s="50">
        <f>F19+G19</f>
        <v>77191.354000000007</v>
      </c>
      <c r="I19" s="65"/>
      <c r="J19" s="9"/>
    </row>
    <row r="20" spans="1:10" s="6" customFormat="1" ht="25.5" x14ac:dyDescent="0.3">
      <c r="A20" s="1" t="s">
        <v>16</v>
      </c>
      <c r="B20" s="2"/>
      <c r="C20" s="3" t="s">
        <v>13</v>
      </c>
      <c r="D20" s="3" t="s">
        <v>17</v>
      </c>
      <c r="E20" s="4" t="s">
        <v>18</v>
      </c>
      <c r="F20" s="54">
        <v>1705</v>
      </c>
      <c r="G20" s="51">
        <v>158</v>
      </c>
      <c r="H20" s="51">
        <f t="shared" ref="H20:H68" si="0">F20+G20</f>
        <v>1863</v>
      </c>
      <c r="I20" s="66"/>
      <c r="J20" s="9"/>
    </row>
    <row r="21" spans="1:10" s="6" customFormat="1" ht="25.5" x14ac:dyDescent="0.3">
      <c r="A21" s="1" t="s">
        <v>19</v>
      </c>
      <c r="B21" s="2"/>
      <c r="C21" s="3" t="s">
        <v>13</v>
      </c>
      <c r="D21" s="3" t="s">
        <v>20</v>
      </c>
      <c r="E21" s="4" t="s">
        <v>21</v>
      </c>
      <c r="F21" s="54">
        <v>1116</v>
      </c>
      <c r="G21" s="51">
        <v>177</v>
      </c>
      <c r="H21" s="51">
        <f t="shared" si="0"/>
        <v>1293</v>
      </c>
      <c r="I21" s="66"/>
      <c r="J21" s="9"/>
    </row>
    <row r="22" spans="1:10" s="6" customFormat="1" ht="25.5" x14ac:dyDescent="0.3">
      <c r="A22" s="1" t="s">
        <v>22</v>
      </c>
      <c r="B22" s="2"/>
      <c r="C22" s="3" t="s">
        <v>13</v>
      </c>
      <c r="D22" s="3" t="s">
        <v>23</v>
      </c>
      <c r="E22" s="4" t="s">
        <v>24</v>
      </c>
      <c r="F22" s="54">
        <v>26023.3</v>
      </c>
      <c r="G22" s="51">
        <v>1681.454</v>
      </c>
      <c r="H22" s="51">
        <f t="shared" si="0"/>
        <v>27704.754000000001</v>
      </c>
      <c r="I22" s="66"/>
      <c r="J22" s="9"/>
    </row>
    <row r="23" spans="1:10" s="6" customFormat="1" ht="18.75" x14ac:dyDescent="0.3">
      <c r="A23" s="1" t="s">
        <v>25</v>
      </c>
      <c r="B23" s="2"/>
      <c r="C23" s="3" t="s">
        <v>13</v>
      </c>
      <c r="D23" s="3" t="s">
        <v>26</v>
      </c>
      <c r="E23" s="4" t="s">
        <v>27</v>
      </c>
      <c r="F23" s="54">
        <v>7.5</v>
      </c>
      <c r="G23" s="51"/>
      <c r="H23" s="51">
        <f t="shared" si="0"/>
        <v>7.5</v>
      </c>
      <c r="I23" s="66"/>
      <c r="J23" s="9"/>
    </row>
    <row r="24" spans="1:10" s="6" customFormat="1" ht="25.5" x14ac:dyDescent="0.3">
      <c r="A24" s="1" t="s">
        <v>28</v>
      </c>
      <c r="B24" s="2"/>
      <c r="C24" s="3" t="s">
        <v>13</v>
      </c>
      <c r="D24" s="3" t="s">
        <v>29</v>
      </c>
      <c r="E24" s="4" t="s">
        <v>30</v>
      </c>
      <c r="F24" s="54">
        <v>6032</v>
      </c>
      <c r="G24" s="51">
        <f>-23+53</f>
        <v>30</v>
      </c>
      <c r="H24" s="51">
        <f t="shared" si="0"/>
        <v>6062</v>
      </c>
      <c r="I24" s="66"/>
      <c r="J24" s="9"/>
    </row>
    <row r="25" spans="1:10" s="6" customFormat="1" ht="18.75" x14ac:dyDescent="0.3">
      <c r="A25" s="1" t="s">
        <v>31</v>
      </c>
      <c r="B25" s="2"/>
      <c r="C25" s="3" t="s">
        <v>13</v>
      </c>
      <c r="D25" s="3" t="s">
        <v>32</v>
      </c>
      <c r="E25" s="4" t="s">
        <v>33</v>
      </c>
      <c r="F25" s="54">
        <v>58</v>
      </c>
      <c r="G25" s="51">
        <v>-6</v>
      </c>
      <c r="H25" s="51">
        <f t="shared" si="0"/>
        <v>52</v>
      </c>
      <c r="I25" s="66"/>
      <c r="J25" s="9"/>
    </row>
    <row r="26" spans="1:10" s="6" customFormat="1" ht="18.75" x14ac:dyDescent="0.3">
      <c r="A26" s="1" t="s">
        <v>34</v>
      </c>
      <c r="B26" s="2"/>
      <c r="C26" s="3" t="s">
        <v>13</v>
      </c>
      <c r="D26" s="3" t="s">
        <v>35</v>
      </c>
      <c r="E26" s="4" t="s">
        <v>36</v>
      </c>
      <c r="F26" s="54">
        <v>34937.300000000003</v>
      </c>
      <c r="G26" s="51">
        <f>4400.8+871</f>
        <v>5271.8</v>
      </c>
      <c r="H26" s="51">
        <f t="shared" si="0"/>
        <v>40209.100000000006</v>
      </c>
      <c r="I26" s="66"/>
      <c r="J26" s="9"/>
    </row>
    <row r="27" spans="1:10" s="30" customFormat="1" ht="18.75" x14ac:dyDescent="0.3">
      <c r="A27" s="27" t="s">
        <v>37</v>
      </c>
      <c r="B27" s="28"/>
      <c r="C27" s="24" t="s">
        <v>17</v>
      </c>
      <c r="D27" s="24" t="s">
        <v>14</v>
      </c>
      <c r="E27" s="29" t="s">
        <v>38</v>
      </c>
      <c r="F27" s="53">
        <f>1688.7-10</f>
        <v>1678.7</v>
      </c>
      <c r="G27" s="50">
        <f>G28</f>
        <v>0</v>
      </c>
      <c r="H27" s="50">
        <f t="shared" si="0"/>
        <v>1678.7</v>
      </c>
      <c r="I27" s="65"/>
      <c r="J27" s="9"/>
    </row>
    <row r="28" spans="1:10" s="6" customFormat="1" ht="18.75" x14ac:dyDescent="0.3">
      <c r="A28" s="1" t="s">
        <v>39</v>
      </c>
      <c r="B28" s="2"/>
      <c r="C28" s="3" t="s">
        <v>17</v>
      </c>
      <c r="D28" s="3" t="s">
        <v>20</v>
      </c>
      <c r="E28" s="4" t="s">
        <v>40</v>
      </c>
      <c r="F28" s="54">
        <v>1678.7</v>
      </c>
      <c r="G28" s="51"/>
      <c r="H28" s="51">
        <f t="shared" si="0"/>
        <v>1678.7</v>
      </c>
      <c r="I28" s="66"/>
      <c r="J28" s="9"/>
    </row>
    <row r="29" spans="1:10" s="30" customFormat="1" ht="18.75" x14ac:dyDescent="0.3">
      <c r="A29" s="27" t="s">
        <v>41</v>
      </c>
      <c r="B29" s="28"/>
      <c r="C29" s="24" t="s">
        <v>20</v>
      </c>
      <c r="D29" s="24" t="s">
        <v>14</v>
      </c>
      <c r="E29" s="29" t="s">
        <v>42</v>
      </c>
      <c r="F29" s="53">
        <v>839</v>
      </c>
      <c r="G29" s="50">
        <f>SUM(G30:G32)</f>
        <v>0</v>
      </c>
      <c r="H29" s="50">
        <f t="shared" si="0"/>
        <v>839</v>
      </c>
      <c r="I29" s="65"/>
      <c r="J29" s="9"/>
    </row>
    <row r="30" spans="1:10" s="6" customFormat="1" ht="25.5" x14ac:dyDescent="0.3">
      <c r="A30" s="1" t="s">
        <v>43</v>
      </c>
      <c r="B30" s="2"/>
      <c r="C30" s="3" t="s">
        <v>20</v>
      </c>
      <c r="D30" s="3" t="s">
        <v>44</v>
      </c>
      <c r="E30" s="4" t="s">
        <v>45</v>
      </c>
      <c r="F30" s="54">
        <v>132</v>
      </c>
      <c r="G30" s="51"/>
      <c r="H30" s="51">
        <f t="shared" si="0"/>
        <v>132</v>
      </c>
      <c r="I30" s="66"/>
      <c r="J30" s="9"/>
    </row>
    <row r="31" spans="1:10" s="6" customFormat="1" ht="18.75" x14ac:dyDescent="0.3">
      <c r="A31" s="1"/>
      <c r="B31" s="2"/>
      <c r="C31" s="3" t="s">
        <v>20</v>
      </c>
      <c r="D31" s="3" t="s">
        <v>97</v>
      </c>
      <c r="E31" s="4" t="s">
        <v>126</v>
      </c>
      <c r="F31" s="54">
        <v>596</v>
      </c>
      <c r="G31" s="51"/>
      <c r="H31" s="51">
        <f t="shared" si="0"/>
        <v>596</v>
      </c>
      <c r="I31" s="66"/>
      <c r="J31" s="9"/>
    </row>
    <row r="32" spans="1:10" s="6" customFormat="1" ht="18.75" x14ac:dyDescent="0.3">
      <c r="A32" s="1" t="s">
        <v>46</v>
      </c>
      <c r="B32" s="2"/>
      <c r="C32" s="3" t="s">
        <v>20</v>
      </c>
      <c r="D32" s="3" t="s">
        <v>47</v>
      </c>
      <c r="E32" s="4" t="s">
        <v>48</v>
      </c>
      <c r="F32" s="54">
        <v>111</v>
      </c>
      <c r="G32" s="51"/>
      <c r="H32" s="51">
        <f t="shared" si="0"/>
        <v>111</v>
      </c>
      <c r="I32" s="66"/>
      <c r="J32" s="9"/>
    </row>
    <row r="33" spans="1:10" s="30" customFormat="1" ht="18.75" x14ac:dyDescent="0.3">
      <c r="A33" s="27" t="s">
        <v>49</v>
      </c>
      <c r="B33" s="28"/>
      <c r="C33" s="24" t="s">
        <v>23</v>
      </c>
      <c r="D33" s="24" t="s">
        <v>14</v>
      </c>
      <c r="E33" s="29" t="s">
        <v>50</v>
      </c>
      <c r="F33" s="53">
        <f>SUM(F34:F37)</f>
        <v>20302.075129999997</v>
      </c>
      <c r="G33" s="50">
        <f>SUM(G34:G37)</f>
        <v>0</v>
      </c>
      <c r="H33" s="50">
        <f t="shared" si="0"/>
        <v>20302.075129999997</v>
      </c>
      <c r="I33" s="65"/>
      <c r="J33" s="9"/>
    </row>
    <row r="34" spans="1:10" s="6" customFormat="1" ht="18.75" x14ac:dyDescent="0.3">
      <c r="A34" s="1" t="s">
        <v>51</v>
      </c>
      <c r="B34" s="2"/>
      <c r="C34" s="3" t="s">
        <v>23</v>
      </c>
      <c r="D34" s="3" t="s">
        <v>26</v>
      </c>
      <c r="E34" s="4" t="s">
        <v>52</v>
      </c>
      <c r="F34" s="54">
        <v>560</v>
      </c>
      <c r="G34" s="51"/>
      <c r="H34" s="51">
        <f t="shared" si="0"/>
        <v>560</v>
      </c>
      <c r="I34" s="66"/>
      <c r="J34" s="9"/>
    </row>
    <row r="35" spans="1:10" s="6" customFormat="1" ht="18.75" x14ac:dyDescent="0.3">
      <c r="A35" s="1" t="s">
        <v>53</v>
      </c>
      <c r="B35" s="2"/>
      <c r="C35" s="3" t="s">
        <v>23</v>
      </c>
      <c r="D35" s="3" t="s">
        <v>54</v>
      </c>
      <c r="E35" s="4" t="s">
        <v>55</v>
      </c>
      <c r="F35" s="54">
        <v>3</v>
      </c>
      <c r="G35" s="51"/>
      <c r="H35" s="51">
        <f t="shared" si="0"/>
        <v>3</v>
      </c>
      <c r="I35" s="66"/>
      <c r="J35" s="9"/>
    </row>
    <row r="36" spans="1:10" s="6" customFormat="1" ht="18.75" x14ac:dyDescent="0.3">
      <c r="A36" s="1" t="s">
        <v>56</v>
      </c>
      <c r="B36" s="2"/>
      <c r="C36" s="3" t="s">
        <v>23</v>
      </c>
      <c r="D36" s="3" t="s">
        <v>44</v>
      </c>
      <c r="E36" s="4" t="s">
        <v>57</v>
      </c>
      <c r="F36" s="54">
        <v>16061.732129999999</v>
      </c>
      <c r="G36" s="51"/>
      <c r="H36" s="51">
        <f t="shared" si="0"/>
        <v>16061.732129999999</v>
      </c>
      <c r="I36" s="66"/>
      <c r="J36" s="9"/>
    </row>
    <row r="37" spans="1:10" s="6" customFormat="1" ht="18.75" x14ac:dyDescent="0.3">
      <c r="A37" s="1" t="s">
        <v>58</v>
      </c>
      <c r="B37" s="2"/>
      <c r="C37" s="3" t="s">
        <v>23</v>
      </c>
      <c r="D37" s="3" t="s">
        <v>59</v>
      </c>
      <c r="E37" s="4" t="s">
        <v>60</v>
      </c>
      <c r="F37" s="54">
        <v>3677.3429999999998</v>
      </c>
      <c r="G37" s="51"/>
      <c r="H37" s="51">
        <f t="shared" si="0"/>
        <v>3677.3429999999998</v>
      </c>
      <c r="I37" s="66"/>
      <c r="J37" s="9"/>
    </row>
    <row r="38" spans="1:10" s="30" customFormat="1" ht="18.75" x14ac:dyDescent="0.3">
      <c r="A38" s="27" t="s">
        <v>61</v>
      </c>
      <c r="B38" s="28"/>
      <c r="C38" s="24" t="s">
        <v>26</v>
      </c>
      <c r="D38" s="24" t="s">
        <v>14</v>
      </c>
      <c r="E38" s="29" t="s">
        <v>62</v>
      </c>
      <c r="F38" s="53">
        <f>SUM(F39:F42)</f>
        <v>8800.9655000000002</v>
      </c>
      <c r="G38" s="50">
        <f>SUM(G39:G42)</f>
        <v>-641.75829999999996</v>
      </c>
      <c r="H38" s="50">
        <f t="shared" si="0"/>
        <v>8159.2072000000007</v>
      </c>
      <c r="I38" s="65"/>
      <c r="J38" s="9"/>
    </row>
    <row r="39" spans="1:10" s="6" customFormat="1" ht="18.75" x14ac:dyDescent="0.3">
      <c r="A39" s="1" t="s">
        <v>63</v>
      </c>
      <c r="B39" s="2"/>
      <c r="C39" s="3" t="s">
        <v>26</v>
      </c>
      <c r="D39" s="3" t="s">
        <v>13</v>
      </c>
      <c r="E39" s="4" t="s">
        <v>64</v>
      </c>
      <c r="F39" s="54">
        <v>207.5</v>
      </c>
      <c r="G39" s="51"/>
      <c r="H39" s="51">
        <f t="shared" si="0"/>
        <v>207.5</v>
      </c>
      <c r="I39" s="66"/>
      <c r="J39" s="9"/>
    </row>
    <row r="40" spans="1:10" s="6" customFormat="1" ht="18.75" x14ac:dyDescent="0.3">
      <c r="A40" s="1" t="s">
        <v>65</v>
      </c>
      <c r="B40" s="2"/>
      <c r="C40" s="3" t="s">
        <v>26</v>
      </c>
      <c r="D40" s="3" t="s">
        <v>17</v>
      </c>
      <c r="E40" s="4" t="s">
        <v>66</v>
      </c>
      <c r="F40" s="54">
        <v>3389.5</v>
      </c>
      <c r="G40" s="51">
        <f>284.3-24</f>
        <v>260.3</v>
      </c>
      <c r="H40" s="51">
        <f t="shared" si="0"/>
        <v>3649.8</v>
      </c>
      <c r="I40" s="66"/>
      <c r="J40" s="9"/>
    </row>
    <row r="41" spans="1:10" s="6" customFormat="1" ht="18.75" x14ac:dyDescent="0.3">
      <c r="A41" s="1" t="s">
        <v>67</v>
      </c>
      <c r="B41" s="2"/>
      <c r="C41" s="3" t="s">
        <v>26</v>
      </c>
      <c r="D41" s="3" t="s">
        <v>20</v>
      </c>
      <c r="E41" s="4" t="s">
        <v>68</v>
      </c>
      <c r="F41" s="54">
        <v>5101.0655000000006</v>
      </c>
      <c r="G41" s="51">
        <f>-201.05798-639-41-281+281-21-0.00032</f>
        <v>-902.05830000000003</v>
      </c>
      <c r="H41" s="51">
        <f t="shared" si="0"/>
        <v>4199.0072000000009</v>
      </c>
      <c r="I41" s="66"/>
      <c r="J41" s="9"/>
    </row>
    <row r="42" spans="1:10" s="6" customFormat="1" ht="18.75" x14ac:dyDescent="0.3">
      <c r="A42" s="1" t="s">
        <v>69</v>
      </c>
      <c r="B42" s="2"/>
      <c r="C42" s="3" t="s">
        <v>26</v>
      </c>
      <c r="D42" s="3" t="s">
        <v>26</v>
      </c>
      <c r="E42" s="4" t="s">
        <v>70</v>
      </c>
      <c r="F42" s="54">
        <v>102.9</v>
      </c>
      <c r="G42" s="51"/>
      <c r="H42" s="51">
        <f t="shared" si="0"/>
        <v>102.9</v>
      </c>
      <c r="I42" s="66"/>
      <c r="J42" s="9"/>
    </row>
    <row r="43" spans="1:10" s="30" customFormat="1" ht="18.75" x14ac:dyDescent="0.3">
      <c r="A43" s="27" t="s">
        <v>71</v>
      </c>
      <c r="B43" s="28"/>
      <c r="C43" s="24" t="s">
        <v>29</v>
      </c>
      <c r="D43" s="24" t="s">
        <v>14</v>
      </c>
      <c r="E43" s="29" t="s">
        <v>72</v>
      </c>
      <c r="F43" s="53">
        <f>F44</f>
        <v>809.29200000000003</v>
      </c>
      <c r="G43" s="50">
        <f>G44</f>
        <v>0</v>
      </c>
      <c r="H43" s="50">
        <f t="shared" si="0"/>
        <v>809.29200000000003</v>
      </c>
      <c r="I43" s="65"/>
      <c r="J43" s="9"/>
    </row>
    <row r="44" spans="1:10" s="6" customFormat="1" ht="18.75" x14ac:dyDescent="0.3">
      <c r="A44" s="1" t="s">
        <v>73</v>
      </c>
      <c r="B44" s="2"/>
      <c r="C44" s="3" t="s">
        <v>29</v>
      </c>
      <c r="D44" s="3" t="s">
        <v>26</v>
      </c>
      <c r="E44" s="4" t="s">
        <v>74</v>
      </c>
      <c r="F44" s="54">
        <v>809.29200000000003</v>
      </c>
      <c r="G44" s="51"/>
      <c r="H44" s="51">
        <f t="shared" si="0"/>
        <v>809.29200000000003</v>
      </c>
      <c r="I44" s="66"/>
      <c r="J44" s="9"/>
    </row>
    <row r="45" spans="1:10" s="30" customFormat="1" ht="18.75" x14ac:dyDescent="0.3">
      <c r="A45" s="27" t="s">
        <v>75</v>
      </c>
      <c r="B45" s="28"/>
      <c r="C45" s="24" t="s">
        <v>76</v>
      </c>
      <c r="D45" s="24" t="s">
        <v>14</v>
      </c>
      <c r="E45" s="29" t="s">
        <v>77</v>
      </c>
      <c r="F45" s="53">
        <f>SUM(F46:F51)</f>
        <v>634495.70161000011</v>
      </c>
      <c r="G45" s="50">
        <f>SUM(G46:G51)</f>
        <v>62645.694689999997</v>
      </c>
      <c r="H45" s="50">
        <f t="shared" si="0"/>
        <v>697141.39630000014</v>
      </c>
      <c r="I45" s="65"/>
      <c r="J45" s="9"/>
    </row>
    <row r="46" spans="1:10" s="6" customFormat="1" ht="18.75" x14ac:dyDescent="0.3">
      <c r="A46" s="1" t="s">
        <v>78</v>
      </c>
      <c r="B46" s="2"/>
      <c r="C46" s="3" t="s">
        <v>76</v>
      </c>
      <c r="D46" s="3" t="s">
        <v>13</v>
      </c>
      <c r="E46" s="4" t="s">
        <v>79</v>
      </c>
      <c r="F46" s="54">
        <v>126609.97116</v>
      </c>
      <c r="G46" s="51">
        <v>16953.998380000001</v>
      </c>
      <c r="H46" s="51">
        <f t="shared" si="0"/>
        <v>143563.96953999999</v>
      </c>
      <c r="I46" s="66"/>
      <c r="J46" s="9"/>
    </row>
    <row r="47" spans="1:10" s="6" customFormat="1" ht="18.75" x14ac:dyDescent="0.3">
      <c r="A47" s="1" t="s">
        <v>80</v>
      </c>
      <c r="B47" s="2"/>
      <c r="C47" s="3" t="s">
        <v>76</v>
      </c>
      <c r="D47" s="3" t="s">
        <v>17</v>
      </c>
      <c r="E47" s="4" t="s">
        <v>81</v>
      </c>
      <c r="F47" s="54">
        <v>447802.94644999999</v>
      </c>
      <c r="G47" s="51">
        <f>40680.36373+654.7893-0.05168-0.03762</f>
        <v>41335.063729999994</v>
      </c>
      <c r="H47" s="51">
        <f t="shared" si="0"/>
        <v>489138.01017999998</v>
      </c>
      <c r="I47" s="66"/>
      <c r="J47" s="9"/>
    </row>
    <row r="48" spans="1:10" s="6" customFormat="1" ht="18.75" x14ac:dyDescent="0.3">
      <c r="A48" s="1" t="s">
        <v>82</v>
      </c>
      <c r="B48" s="2"/>
      <c r="C48" s="3" t="s">
        <v>76</v>
      </c>
      <c r="D48" s="3" t="s">
        <v>20</v>
      </c>
      <c r="E48" s="4" t="s">
        <v>83</v>
      </c>
      <c r="F48" s="54">
        <v>40491.800000000003</v>
      </c>
      <c r="G48" s="55">
        <v>3162.65319</v>
      </c>
      <c r="H48" s="51">
        <f t="shared" si="0"/>
        <v>43654.45319</v>
      </c>
      <c r="I48" s="66"/>
      <c r="J48" s="9"/>
    </row>
    <row r="49" spans="1:10" s="6" customFormat="1" ht="18.75" x14ac:dyDescent="0.3">
      <c r="A49" s="1"/>
      <c r="B49" s="2"/>
      <c r="C49" s="3" t="s">
        <v>76</v>
      </c>
      <c r="D49" s="3" t="s">
        <v>26</v>
      </c>
      <c r="E49" s="4" t="s">
        <v>125</v>
      </c>
      <c r="F49" s="54">
        <v>315.39999999999998</v>
      </c>
      <c r="G49" s="51"/>
      <c r="H49" s="51">
        <f t="shared" si="0"/>
        <v>315.39999999999998</v>
      </c>
      <c r="I49" s="66"/>
      <c r="J49" s="9"/>
    </row>
    <row r="50" spans="1:10" s="6" customFormat="1" ht="18.75" x14ac:dyDescent="0.3">
      <c r="A50" s="1" t="s">
        <v>84</v>
      </c>
      <c r="B50" s="2"/>
      <c r="C50" s="3" t="s">
        <v>76</v>
      </c>
      <c r="D50" s="3" t="s">
        <v>76</v>
      </c>
      <c r="E50" s="4" t="s">
        <v>85</v>
      </c>
      <c r="F50" s="54">
        <v>6824.7839999999997</v>
      </c>
      <c r="G50" s="51">
        <f>-70.9+0.052</f>
        <v>-70.847999999999999</v>
      </c>
      <c r="H50" s="51">
        <f t="shared" si="0"/>
        <v>6753.9359999999997</v>
      </c>
      <c r="I50" s="66"/>
      <c r="J50" s="9"/>
    </row>
    <row r="51" spans="1:10" s="6" customFormat="1" ht="18.75" x14ac:dyDescent="0.3">
      <c r="A51" s="1" t="s">
        <v>86</v>
      </c>
      <c r="B51" s="2"/>
      <c r="C51" s="3" t="s">
        <v>76</v>
      </c>
      <c r="D51" s="3" t="s">
        <v>44</v>
      </c>
      <c r="E51" s="4" t="s">
        <v>87</v>
      </c>
      <c r="F51" s="54">
        <v>12450.8</v>
      </c>
      <c r="G51" s="55">
        <v>1264.8273899999999</v>
      </c>
      <c r="H51" s="51">
        <f t="shared" si="0"/>
        <v>13715.62739</v>
      </c>
      <c r="I51" s="66"/>
      <c r="J51" s="9"/>
    </row>
    <row r="52" spans="1:10" s="30" customFormat="1" ht="18.75" x14ac:dyDescent="0.3">
      <c r="A52" s="27" t="s">
        <v>88</v>
      </c>
      <c r="B52" s="28"/>
      <c r="C52" s="24" t="s">
        <v>54</v>
      </c>
      <c r="D52" s="24" t="s">
        <v>14</v>
      </c>
      <c r="E52" s="29" t="s">
        <v>89</v>
      </c>
      <c r="F52" s="53">
        <f>SUM(F53:F54)</f>
        <v>58148.401010000001</v>
      </c>
      <c r="G52" s="50">
        <f>G53+G54</f>
        <v>6942.0269900000003</v>
      </c>
      <c r="H52" s="50">
        <f t="shared" si="0"/>
        <v>65090.428</v>
      </c>
      <c r="I52" s="65"/>
      <c r="J52" s="9"/>
    </row>
    <row r="53" spans="1:10" s="6" customFormat="1" ht="18.75" x14ac:dyDescent="0.3">
      <c r="A53" s="1" t="s">
        <v>90</v>
      </c>
      <c r="B53" s="2"/>
      <c r="C53" s="3" t="s">
        <v>54</v>
      </c>
      <c r="D53" s="3" t="s">
        <v>13</v>
      </c>
      <c r="E53" s="4" t="s">
        <v>91</v>
      </c>
      <c r="F53" s="54">
        <v>57138.3</v>
      </c>
      <c r="G53" s="51">
        <v>6942.0269900000003</v>
      </c>
      <c r="H53" s="51">
        <f t="shared" si="0"/>
        <v>64080.326990000001</v>
      </c>
      <c r="I53" s="66"/>
      <c r="J53" s="9"/>
    </row>
    <row r="54" spans="1:10" s="6" customFormat="1" ht="18.75" x14ac:dyDescent="0.3">
      <c r="A54" s="1"/>
      <c r="B54" s="2"/>
      <c r="C54" s="3" t="s">
        <v>54</v>
      </c>
      <c r="D54" s="3" t="s">
        <v>23</v>
      </c>
      <c r="E54" s="4" t="s">
        <v>124</v>
      </c>
      <c r="F54" s="54">
        <v>1010.10101</v>
      </c>
      <c r="G54" s="51"/>
      <c r="H54" s="51">
        <f t="shared" si="0"/>
        <v>1010.10101</v>
      </c>
      <c r="I54" s="66"/>
      <c r="J54" s="9"/>
    </row>
    <row r="55" spans="1:10" s="30" customFormat="1" ht="18.75" x14ac:dyDescent="0.3">
      <c r="A55" s="27" t="s">
        <v>92</v>
      </c>
      <c r="B55" s="28"/>
      <c r="C55" s="24" t="s">
        <v>44</v>
      </c>
      <c r="D55" s="24" t="s">
        <v>14</v>
      </c>
      <c r="E55" s="29" t="s">
        <v>93</v>
      </c>
      <c r="F55" s="53">
        <v>12</v>
      </c>
      <c r="G55" s="50">
        <f>G56</f>
        <v>0</v>
      </c>
      <c r="H55" s="50">
        <f t="shared" si="0"/>
        <v>12</v>
      </c>
      <c r="I55" s="65"/>
      <c r="J55" s="9"/>
    </row>
    <row r="56" spans="1:10" s="6" customFormat="1" ht="18.75" x14ac:dyDescent="0.3">
      <c r="A56" s="1" t="s">
        <v>94</v>
      </c>
      <c r="B56" s="2"/>
      <c r="C56" s="3" t="s">
        <v>44</v>
      </c>
      <c r="D56" s="3" t="s">
        <v>44</v>
      </c>
      <c r="E56" s="4" t="s">
        <v>95</v>
      </c>
      <c r="F56" s="54">
        <v>12</v>
      </c>
      <c r="G56" s="51"/>
      <c r="H56" s="51">
        <f t="shared" si="0"/>
        <v>12</v>
      </c>
      <c r="I56" s="66"/>
      <c r="J56" s="9"/>
    </row>
    <row r="57" spans="1:10" s="30" customFormat="1" ht="18.75" x14ac:dyDescent="0.3">
      <c r="A57" s="27" t="s">
        <v>96</v>
      </c>
      <c r="B57" s="28"/>
      <c r="C57" s="24" t="s">
        <v>97</v>
      </c>
      <c r="D57" s="24" t="s">
        <v>14</v>
      </c>
      <c r="E57" s="29" t="s">
        <v>98</v>
      </c>
      <c r="F57" s="53">
        <f>SUM(F58:F61)</f>
        <v>29464.29</v>
      </c>
      <c r="G57" s="50">
        <f>SUM(G58:G61)</f>
        <v>6</v>
      </c>
      <c r="H57" s="50">
        <f t="shared" si="0"/>
        <v>29470.29</v>
      </c>
      <c r="I57" s="65"/>
      <c r="J57" s="9"/>
    </row>
    <row r="58" spans="1:10" s="6" customFormat="1" ht="18.75" x14ac:dyDescent="0.3">
      <c r="A58" s="1" t="s">
        <v>99</v>
      </c>
      <c r="B58" s="2"/>
      <c r="C58" s="3" t="s">
        <v>97</v>
      </c>
      <c r="D58" s="3" t="s">
        <v>13</v>
      </c>
      <c r="E58" s="4" t="s">
        <v>100</v>
      </c>
      <c r="F58" s="54">
        <v>984</v>
      </c>
      <c r="G58" s="51"/>
      <c r="H58" s="51">
        <f t="shared" si="0"/>
        <v>984</v>
      </c>
      <c r="I58" s="66"/>
      <c r="J58" s="9"/>
    </row>
    <row r="59" spans="1:10" s="6" customFormat="1" ht="18.75" x14ac:dyDescent="0.3">
      <c r="A59" s="1" t="s">
        <v>101</v>
      </c>
      <c r="B59" s="2"/>
      <c r="C59" s="3" t="s">
        <v>97</v>
      </c>
      <c r="D59" s="3" t="s">
        <v>20</v>
      </c>
      <c r="E59" s="4" t="s">
        <v>102</v>
      </c>
      <c r="F59" s="54">
        <v>2288.3090000000002</v>
      </c>
      <c r="G59" s="51">
        <v>6</v>
      </c>
      <c r="H59" s="51">
        <f t="shared" si="0"/>
        <v>2294.3090000000002</v>
      </c>
      <c r="I59" s="66"/>
      <c r="J59" s="9"/>
    </row>
    <row r="60" spans="1:10" s="6" customFormat="1" ht="18.75" x14ac:dyDescent="0.3">
      <c r="A60" s="1" t="s">
        <v>103</v>
      </c>
      <c r="B60" s="2"/>
      <c r="C60" s="3" t="s">
        <v>97</v>
      </c>
      <c r="D60" s="3" t="s">
        <v>23</v>
      </c>
      <c r="E60" s="4" t="s">
        <v>104</v>
      </c>
      <c r="F60" s="54">
        <v>25816.981</v>
      </c>
      <c r="G60" s="51"/>
      <c r="H60" s="51">
        <f t="shared" si="0"/>
        <v>25816.981</v>
      </c>
      <c r="I60" s="66"/>
      <c r="J60" s="9"/>
    </row>
    <row r="61" spans="1:10" s="6" customFormat="1" ht="18.75" x14ac:dyDescent="0.3">
      <c r="A61" s="1" t="s">
        <v>105</v>
      </c>
      <c r="B61" s="2"/>
      <c r="C61" s="3" t="s">
        <v>97</v>
      </c>
      <c r="D61" s="3" t="s">
        <v>29</v>
      </c>
      <c r="E61" s="4" t="s">
        <v>106</v>
      </c>
      <c r="F61" s="54">
        <v>375</v>
      </c>
      <c r="G61" s="51"/>
      <c r="H61" s="51">
        <f t="shared" si="0"/>
        <v>375</v>
      </c>
      <c r="I61" s="66"/>
      <c r="J61" s="9"/>
    </row>
    <row r="62" spans="1:10" s="30" customFormat="1" ht="18.75" x14ac:dyDescent="0.3">
      <c r="A62" s="27" t="s">
        <v>107</v>
      </c>
      <c r="B62" s="28"/>
      <c r="C62" s="24" t="s">
        <v>32</v>
      </c>
      <c r="D62" s="24" t="s">
        <v>14</v>
      </c>
      <c r="E62" s="29" t="s">
        <v>108</v>
      </c>
      <c r="F62" s="53">
        <f>F63</f>
        <v>512</v>
      </c>
      <c r="G62" s="50">
        <f>G63</f>
        <v>0</v>
      </c>
      <c r="H62" s="50">
        <f t="shared" si="0"/>
        <v>512</v>
      </c>
      <c r="I62" s="65"/>
      <c r="J62" s="9"/>
    </row>
    <row r="63" spans="1:10" s="6" customFormat="1" ht="18.75" x14ac:dyDescent="0.3">
      <c r="A63" s="1" t="s">
        <v>109</v>
      </c>
      <c r="B63" s="2"/>
      <c r="C63" s="3" t="s">
        <v>32</v>
      </c>
      <c r="D63" s="3" t="s">
        <v>17</v>
      </c>
      <c r="E63" s="4" t="s">
        <v>110</v>
      </c>
      <c r="F63" s="54">
        <v>512</v>
      </c>
      <c r="G63" s="52"/>
      <c r="H63" s="51">
        <f t="shared" si="0"/>
        <v>512</v>
      </c>
      <c r="I63" s="66"/>
      <c r="J63" s="9"/>
    </row>
    <row r="64" spans="1:10" s="30" customFormat="1" ht="18.75" x14ac:dyDescent="0.3">
      <c r="A64" s="27" t="s">
        <v>111</v>
      </c>
      <c r="B64" s="28"/>
      <c r="C64" s="24" t="s">
        <v>35</v>
      </c>
      <c r="D64" s="24" t="s">
        <v>14</v>
      </c>
      <c r="E64" s="29" t="s">
        <v>112</v>
      </c>
      <c r="F64" s="53">
        <f>SUM(F65)</f>
        <v>5207.8</v>
      </c>
      <c r="G64" s="50">
        <f>G65</f>
        <v>-2738.5260800000001</v>
      </c>
      <c r="H64" s="50">
        <f t="shared" si="0"/>
        <v>2469.2739200000001</v>
      </c>
      <c r="I64" s="65"/>
      <c r="J64" s="9"/>
    </row>
    <row r="65" spans="1:10" s="6" customFormat="1" ht="18.75" x14ac:dyDescent="0.3">
      <c r="A65" s="1" t="s">
        <v>113</v>
      </c>
      <c r="B65" s="2"/>
      <c r="C65" s="3" t="s">
        <v>35</v>
      </c>
      <c r="D65" s="3" t="s">
        <v>13</v>
      </c>
      <c r="E65" s="4" t="s">
        <v>114</v>
      </c>
      <c r="F65" s="54">
        <v>5207.8</v>
      </c>
      <c r="G65" s="51">
        <v>-2738.5260800000001</v>
      </c>
      <c r="H65" s="51">
        <f t="shared" si="0"/>
        <v>2469.2739200000001</v>
      </c>
      <c r="I65" s="66"/>
      <c r="J65" s="9"/>
    </row>
    <row r="66" spans="1:10" s="30" customFormat="1" ht="18.75" x14ac:dyDescent="0.3">
      <c r="A66" s="27" t="s">
        <v>115</v>
      </c>
      <c r="B66" s="28"/>
      <c r="C66" s="24" t="s">
        <v>47</v>
      </c>
      <c r="D66" s="24" t="s">
        <v>14</v>
      </c>
      <c r="E66" s="29" t="s">
        <v>116</v>
      </c>
      <c r="F66" s="53">
        <f>SUM(F67:F68)</f>
        <v>34453.300000000003</v>
      </c>
      <c r="G66" s="50">
        <f>G67+G68</f>
        <v>91</v>
      </c>
      <c r="H66" s="50">
        <f t="shared" si="0"/>
        <v>34544.300000000003</v>
      </c>
      <c r="I66" s="65"/>
      <c r="J66" s="9"/>
    </row>
    <row r="67" spans="1:10" s="6" customFormat="1" ht="25.5" x14ac:dyDescent="0.3">
      <c r="A67" s="1" t="s">
        <v>117</v>
      </c>
      <c r="B67" s="2"/>
      <c r="C67" s="3" t="s">
        <v>47</v>
      </c>
      <c r="D67" s="3" t="s">
        <v>13</v>
      </c>
      <c r="E67" s="4" t="s">
        <v>118</v>
      </c>
      <c r="F67" s="54">
        <v>33967</v>
      </c>
      <c r="G67" s="51">
        <f>639-358-281+21</f>
        <v>21</v>
      </c>
      <c r="H67" s="51">
        <f t="shared" si="0"/>
        <v>33988</v>
      </c>
      <c r="I67" s="66"/>
      <c r="J67" s="9"/>
    </row>
    <row r="68" spans="1:10" s="6" customFormat="1" ht="18.75" x14ac:dyDescent="0.3">
      <c r="A68" s="1"/>
      <c r="B68" s="2"/>
      <c r="C68" s="3" t="s">
        <v>47</v>
      </c>
      <c r="D68" s="3" t="s">
        <v>20</v>
      </c>
      <c r="E68" s="49" t="s">
        <v>123</v>
      </c>
      <c r="F68" s="54">
        <v>486.3</v>
      </c>
      <c r="G68" s="51">
        <v>70</v>
      </c>
      <c r="H68" s="51">
        <f t="shared" si="0"/>
        <v>556.29999999999995</v>
      </c>
      <c r="I68" s="66"/>
      <c r="J68" s="9"/>
    </row>
    <row r="69" spans="1:10" s="30" customFormat="1" ht="18.75" x14ac:dyDescent="0.3">
      <c r="A69" s="31"/>
      <c r="B69" s="32"/>
      <c r="C69" s="33"/>
      <c r="D69" s="34"/>
      <c r="E69" s="35" t="s">
        <v>119</v>
      </c>
      <c r="F69" s="48">
        <f>F18</f>
        <v>864602.62525000027</v>
      </c>
      <c r="G69" s="48">
        <f>G66+G64+G62+G57+G55+G52+G45+G43+G38+G33+G29+G27+G19</f>
        <v>73616.691299999991</v>
      </c>
      <c r="H69" s="48">
        <f>H18</f>
        <v>938219.31655000011</v>
      </c>
      <c r="I69" s="67"/>
      <c r="J69" s="9"/>
    </row>
    <row r="70" spans="1:10" s="6" customFormat="1" ht="18.75" x14ac:dyDescent="0.25">
      <c r="A70" s="36"/>
      <c r="B70" s="37"/>
      <c r="C70" s="7"/>
      <c r="D70" s="7"/>
      <c r="E70" s="7"/>
      <c r="F70" s="9"/>
      <c r="G70" s="9"/>
      <c r="H70" s="44" t="s">
        <v>122</v>
      </c>
      <c r="I70" s="44"/>
    </row>
    <row r="71" spans="1:10" s="6" customFormat="1" x14ac:dyDescent="0.25">
      <c r="A71" s="36"/>
      <c r="B71" s="37"/>
      <c r="C71" s="7"/>
      <c r="D71" s="7"/>
      <c r="E71" s="7"/>
      <c r="F71" s="9"/>
      <c r="G71" s="9"/>
      <c r="H71" s="9"/>
      <c r="I71" s="9"/>
    </row>
    <row r="72" spans="1:10" s="6" customFormat="1" x14ac:dyDescent="0.25">
      <c r="A72" s="36"/>
      <c r="B72" s="37"/>
      <c r="C72" s="7"/>
      <c r="D72" s="7"/>
      <c r="E72" s="7"/>
      <c r="F72" s="9"/>
      <c r="G72" s="9"/>
      <c r="H72" s="9"/>
      <c r="I72" s="9"/>
    </row>
    <row r="73" spans="1:10" s="6" customFormat="1" x14ac:dyDescent="0.25">
      <c r="A73" s="36"/>
      <c r="B73" s="37"/>
      <c r="C73" s="7"/>
      <c r="D73" s="7"/>
      <c r="E73" s="7"/>
      <c r="F73" s="9"/>
      <c r="G73" s="9"/>
      <c r="H73" s="9"/>
      <c r="I73" s="9"/>
    </row>
    <row r="74" spans="1:10" s="6" customFormat="1" x14ac:dyDescent="0.25">
      <c r="A74" s="36"/>
      <c r="B74" s="37"/>
      <c r="C74" s="7"/>
      <c r="D74" s="7"/>
      <c r="E74" s="7"/>
      <c r="F74" s="9"/>
      <c r="G74" s="9"/>
      <c r="H74" s="9"/>
      <c r="I74" s="9"/>
    </row>
    <row r="75" spans="1:10" s="30" customFormat="1" x14ac:dyDescent="0.25">
      <c r="A75" s="31"/>
      <c r="B75" s="32"/>
      <c r="C75" s="7"/>
      <c r="D75" s="7"/>
      <c r="E75" s="7"/>
      <c r="F75" s="9"/>
      <c r="G75" s="9"/>
      <c r="H75" s="9"/>
      <c r="I75" s="9"/>
    </row>
    <row r="76" spans="1:10" s="6" customFormat="1" x14ac:dyDescent="0.25">
      <c r="A76" s="36"/>
      <c r="B76" s="37"/>
      <c r="C76" s="7"/>
      <c r="D76" s="7"/>
      <c r="E76" s="7"/>
      <c r="F76" s="9"/>
      <c r="G76" s="9"/>
      <c r="H76" s="9"/>
      <c r="I76" s="9"/>
    </row>
    <row r="77" spans="1:10" s="6" customFormat="1" x14ac:dyDescent="0.25">
      <c r="A77" s="36"/>
      <c r="B77" s="37"/>
      <c r="C77" s="7"/>
      <c r="D77" s="7"/>
      <c r="E77" s="7"/>
      <c r="F77" s="9"/>
      <c r="G77" s="9"/>
      <c r="H77" s="9"/>
      <c r="I77" s="9"/>
    </row>
    <row r="78" spans="1:10" s="30" customFormat="1" x14ac:dyDescent="0.25">
      <c r="A78" s="31"/>
      <c r="B78" s="32"/>
      <c r="C78" s="7"/>
      <c r="D78" s="7"/>
      <c r="E78" s="7"/>
      <c r="F78" s="9"/>
      <c r="G78" s="9"/>
      <c r="H78" s="9"/>
      <c r="I78" s="9"/>
    </row>
    <row r="79" spans="1:10" s="6" customFormat="1" x14ac:dyDescent="0.25">
      <c r="A79" s="36"/>
      <c r="B79" s="37"/>
      <c r="C79" s="7"/>
      <c r="D79" s="7"/>
      <c r="E79" s="7"/>
      <c r="F79" s="9"/>
      <c r="G79" s="9"/>
      <c r="H79" s="9"/>
      <c r="I79" s="9"/>
    </row>
    <row r="80" spans="1:10" s="6" customFormat="1" x14ac:dyDescent="0.25">
      <c r="A80" s="36"/>
      <c r="B80" s="37"/>
      <c r="C80" s="7"/>
      <c r="D80" s="7"/>
      <c r="E80" s="7"/>
      <c r="F80" s="9"/>
      <c r="G80" s="9"/>
      <c r="H80" s="9"/>
      <c r="I80" s="9"/>
    </row>
    <row r="81" spans="1:9" s="40" customFormat="1" x14ac:dyDescent="0.25">
      <c r="A81" s="38"/>
      <c r="B81" s="39"/>
      <c r="C81" s="7"/>
      <c r="D81" s="7"/>
      <c r="E81" s="7"/>
      <c r="F81" s="9"/>
      <c r="G81" s="9"/>
      <c r="H81" s="9"/>
      <c r="I81" s="9"/>
    </row>
    <row r="82" spans="1:9" s="6" customFormat="1" x14ac:dyDescent="0.25">
      <c r="A82" s="36"/>
      <c r="B82" s="37"/>
      <c r="C82" s="7"/>
      <c r="D82" s="7"/>
      <c r="E82" s="7"/>
      <c r="F82" s="9"/>
      <c r="G82" s="9"/>
      <c r="H82" s="9"/>
      <c r="I82" s="9"/>
    </row>
    <row r="83" spans="1:9" s="30" customFormat="1" x14ac:dyDescent="0.25">
      <c r="A83" s="31"/>
      <c r="B83" s="32"/>
      <c r="C83" s="7"/>
      <c r="D83" s="7"/>
      <c r="E83" s="7"/>
      <c r="F83" s="9"/>
      <c r="G83" s="9"/>
      <c r="H83" s="9"/>
      <c r="I83" s="9"/>
    </row>
    <row r="84" spans="1:9" s="6" customFormat="1" x14ac:dyDescent="0.25">
      <c r="A84" s="36"/>
      <c r="B84" s="37"/>
      <c r="C84" s="7"/>
      <c r="D84" s="7"/>
      <c r="E84" s="7"/>
      <c r="F84" s="9"/>
      <c r="G84" s="9"/>
      <c r="H84" s="9"/>
      <c r="I84" s="9"/>
    </row>
    <row r="85" spans="1:9" s="6" customFormat="1" x14ac:dyDescent="0.25">
      <c r="A85" s="36"/>
      <c r="B85" s="37"/>
      <c r="C85" s="7"/>
      <c r="D85" s="7"/>
      <c r="E85" s="7"/>
      <c r="F85" s="9"/>
      <c r="G85" s="9"/>
      <c r="H85" s="9"/>
      <c r="I85" s="9"/>
    </row>
    <row r="86" spans="1:9" s="6" customFormat="1" x14ac:dyDescent="0.25">
      <c r="A86" s="36"/>
      <c r="B86" s="37"/>
      <c r="C86" s="7"/>
      <c r="D86" s="7"/>
      <c r="E86" s="7"/>
      <c r="F86" s="9"/>
      <c r="G86" s="9"/>
      <c r="H86" s="9"/>
      <c r="I86" s="9"/>
    </row>
    <row r="87" spans="1:9" s="6" customFormat="1" x14ac:dyDescent="0.25">
      <c r="A87" s="36"/>
      <c r="B87" s="37"/>
      <c r="C87" s="7"/>
      <c r="D87" s="7"/>
      <c r="E87" s="7"/>
      <c r="F87" s="9"/>
      <c r="G87" s="9"/>
      <c r="H87" s="9"/>
      <c r="I87" s="9"/>
    </row>
    <row r="88" spans="1:9" s="40" customFormat="1" x14ac:dyDescent="0.25">
      <c r="A88" s="38"/>
      <c r="B88" s="39"/>
      <c r="C88" s="7"/>
      <c r="D88" s="7"/>
      <c r="E88" s="7"/>
      <c r="F88" s="9"/>
      <c r="G88" s="9"/>
      <c r="H88" s="9"/>
      <c r="I88" s="9"/>
    </row>
    <row r="89" spans="1:9" s="30" customFormat="1" x14ac:dyDescent="0.25">
      <c r="A89" s="31"/>
      <c r="B89" s="32"/>
      <c r="C89" s="7"/>
      <c r="D89" s="7"/>
      <c r="E89" s="7"/>
      <c r="F89" s="9"/>
      <c r="G89" s="9"/>
      <c r="H89" s="9"/>
      <c r="I89" s="9"/>
    </row>
    <row r="90" spans="1:9" s="6" customFormat="1" x14ac:dyDescent="0.25">
      <c r="A90" s="36"/>
      <c r="B90" s="37"/>
      <c r="C90" s="7"/>
      <c r="D90" s="7"/>
      <c r="E90" s="7"/>
      <c r="F90" s="9"/>
      <c r="G90" s="9"/>
      <c r="H90" s="9"/>
      <c r="I90" s="9"/>
    </row>
    <row r="91" spans="1:9" s="6" customFormat="1" x14ac:dyDescent="0.25">
      <c r="A91" s="36"/>
      <c r="B91" s="37"/>
      <c r="C91" s="7"/>
      <c r="D91" s="7"/>
      <c r="E91" s="7"/>
      <c r="F91" s="9"/>
      <c r="G91" s="9"/>
      <c r="H91" s="9"/>
      <c r="I91" s="9"/>
    </row>
    <row r="92" spans="1:9" s="6" customFormat="1" x14ac:dyDescent="0.25">
      <c r="A92" s="36"/>
      <c r="B92" s="37"/>
      <c r="C92" s="7"/>
      <c r="D92" s="7"/>
      <c r="E92" s="7"/>
      <c r="F92" s="9"/>
      <c r="G92" s="9"/>
      <c r="H92" s="9"/>
      <c r="I92" s="9"/>
    </row>
    <row r="93" spans="1:9" s="6" customFormat="1" x14ac:dyDescent="0.25">
      <c r="A93" s="36"/>
      <c r="B93" s="37"/>
      <c r="C93" s="7"/>
      <c r="D93" s="7"/>
      <c r="E93" s="7"/>
      <c r="F93" s="9"/>
      <c r="G93" s="9"/>
      <c r="H93" s="9"/>
      <c r="I93" s="9"/>
    </row>
    <row r="94" spans="1:9" s="6" customFormat="1" x14ac:dyDescent="0.25">
      <c r="A94" s="36"/>
      <c r="B94" s="37"/>
      <c r="C94" s="7"/>
      <c r="D94" s="7"/>
      <c r="E94" s="7"/>
      <c r="F94" s="9"/>
      <c r="G94" s="9"/>
      <c r="H94" s="9"/>
      <c r="I94" s="9"/>
    </row>
    <row r="95" spans="1:9" s="40" customFormat="1" x14ac:dyDescent="0.25">
      <c r="A95" s="38"/>
      <c r="B95" s="39"/>
      <c r="C95" s="7"/>
      <c r="D95" s="7"/>
      <c r="E95" s="7"/>
      <c r="F95" s="9"/>
      <c r="G95" s="9"/>
      <c r="H95" s="9"/>
      <c r="I95" s="9"/>
    </row>
    <row r="96" spans="1:9" s="30" customFormat="1" x14ac:dyDescent="0.25">
      <c r="A96" s="31"/>
      <c r="B96" s="32"/>
      <c r="C96" s="7"/>
      <c r="D96" s="7"/>
      <c r="E96" s="7"/>
      <c r="F96" s="9"/>
      <c r="G96" s="9"/>
      <c r="H96" s="9"/>
      <c r="I96" s="9"/>
    </row>
    <row r="97" spans="1:9" s="6" customFormat="1" x14ac:dyDescent="0.25">
      <c r="A97" s="36"/>
      <c r="B97" s="37"/>
      <c r="C97" s="7"/>
      <c r="D97" s="7"/>
      <c r="E97" s="7"/>
      <c r="F97" s="9"/>
      <c r="G97" s="9"/>
      <c r="H97" s="9"/>
      <c r="I97" s="9"/>
    </row>
    <row r="98" spans="1:9" s="6" customFormat="1" x14ac:dyDescent="0.25">
      <c r="A98" s="36"/>
      <c r="B98" s="37"/>
      <c r="C98" s="7"/>
      <c r="D98" s="7"/>
      <c r="E98" s="7"/>
      <c r="F98" s="9"/>
      <c r="G98" s="9"/>
      <c r="H98" s="9"/>
      <c r="I98" s="9"/>
    </row>
    <row r="99" spans="1:9" s="6" customFormat="1" x14ac:dyDescent="0.25">
      <c r="A99" s="36"/>
      <c r="B99" s="37"/>
      <c r="C99" s="7"/>
      <c r="D99" s="7"/>
      <c r="E99" s="7"/>
      <c r="F99" s="9"/>
      <c r="G99" s="9"/>
      <c r="H99" s="9"/>
      <c r="I99" s="9"/>
    </row>
    <row r="100" spans="1:9" s="30" customFormat="1" x14ac:dyDescent="0.25">
      <c r="A100" s="31"/>
      <c r="B100" s="32"/>
      <c r="C100" s="7"/>
      <c r="D100" s="7"/>
      <c r="E100" s="7"/>
      <c r="F100" s="9"/>
      <c r="G100" s="9"/>
      <c r="H100" s="9"/>
      <c r="I100" s="9"/>
    </row>
    <row r="101" spans="1:9" s="6" customFormat="1" x14ac:dyDescent="0.25">
      <c r="A101" s="36"/>
      <c r="B101" s="37"/>
      <c r="C101" s="7"/>
      <c r="D101" s="7"/>
      <c r="E101" s="7"/>
      <c r="F101" s="9"/>
      <c r="G101" s="9"/>
      <c r="H101" s="9"/>
      <c r="I101" s="9"/>
    </row>
    <row r="102" spans="1:9" s="6" customFormat="1" x14ac:dyDescent="0.25">
      <c r="A102" s="36"/>
      <c r="B102" s="37"/>
      <c r="C102" s="7"/>
      <c r="D102" s="7"/>
      <c r="E102" s="7"/>
      <c r="F102" s="9"/>
      <c r="G102" s="9"/>
      <c r="H102" s="9"/>
      <c r="I102" s="9"/>
    </row>
    <row r="103" spans="1:9" s="6" customFormat="1" x14ac:dyDescent="0.25">
      <c r="A103" s="36"/>
      <c r="B103" s="37"/>
      <c r="C103" s="7"/>
      <c r="D103" s="7"/>
      <c r="E103" s="7"/>
      <c r="F103" s="9"/>
      <c r="G103" s="9"/>
      <c r="H103" s="9"/>
      <c r="I103" s="9"/>
    </row>
    <row r="104" spans="1:9" s="6" customFormat="1" x14ac:dyDescent="0.25">
      <c r="A104" s="36"/>
      <c r="B104" s="37"/>
      <c r="C104" s="7"/>
      <c r="D104" s="7"/>
      <c r="E104" s="7"/>
      <c r="F104" s="9"/>
      <c r="G104" s="9"/>
      <c r="H104" s="9"/>
      <c r="I104" s="9"/>
    </row>
    <row r="105" spans="1:9" s="6" customFormat="1" x14ac:dyDescent="0.25">
      <c r="A105" s="36"/>
      <c r="B105" s="37"/>
      <c r="C105" s="7"/>
      <c r="D105" s="7"/>
      <c r="E105" s="7"/>
      <c r="F105" s="9"/>
      <c r="G105" s="9"/>
      <c r="H105" s="9"/>
      <c r="I105" s="9"/>
    </row>
    <row r="106" spans="1:9" s="30" customFormat="1" x14ac:dyDescent="0.25">
      <c r="A106" s="31"/>
      <c r="B106" s="32"/>
      <c r="C106" s="7"/>
      <c r="D106" s="7"/>
      <c r="E106" s="7"/>
      <c r="F106" s="9"/>
      <c r="G106" s="9"/>
      <c r="H106" s="9"/>
      <c r="I106" s="9"/>
    </row>
    <row r="107" spans="1:9" s="6" customFormat="1" x14ac:dyDescent="0.25">
      <c r="A107" s="36"/>
      <c r="B107" s="37"/>
      <c r="C107" s="7"/>
      <c r="D107" s="7"/>
      <c r="E107" s="7"/>
      <c r="F107" s="9"/>
      <c r="G107" s="9"/>
      <c r="H107" s="9"/>
      <c r="I107" s="9"/>
    </row>
    <row r="108" spans="1:9" s="6" customFormat="1" x14ac:dyDescent="0.25">
      <c r="A108" s="36"/>
      <c r="B108" s="37"/>
      <c r="C108" s="7"/>
      <c r="D108" s="7"/>
      <c r="E108" s="7"/>
      <c r="F108" s="9"/>
      <c r="G108" s="9"/>
      <c r="H108" s="9"/>
      <c r="I108" s="9"/>
    </row>
    <row r="109" spans="1:9" s="6" customFormat="1" x14ac:dyDescent="0.25">
      <c r="A109" s="36"/>
      <c r="B109" s="37"/>
      <c r="C109" s="7"/>
      <c r="D109" s="7"/>
      <c r="E109" s="7"/>
      <c r="F109" s="9"/>
      <c r="G109" s="9"/>
      <c r="H109" s="9"/>
      <c r="I109" s="9"/>
    </row>
    <row r="110" spans="1:9" s="6" customFormat="1" x14ac:dyDescent="0.25">
      <c r="A110" s="36"/>
      <c r="B110" s="37"/>
      <c r="C110" s="7"/>
      <c r="D110" s="7"/>
      <c r="E110" s="7"/>
      <c r="F110" s="9"/>
      <c r="G110" s="9"/>
      <c r="H110" s="9"/>
      <c r="I110" s="9"/>
    </row>
    <row r="111" spans="1:9" s="30" customFormat="1" x14ac:dyDescent="0.25">
      <c r="A111" s="31"/>
      <c r="B111" s="32"/>
      <c r="C111" s="7"/>
      <c r="D111" s="7"/>
      <c r="E111" s="7"/>
      <c r="F111" s="9"/>
      <c r="G111" s="9"/>
      <c r="H111" s="9"/>
      <c r="I111" s="9"/>
    </row>
    <row r="112" spans="1:9" s="6" customFormat="1" x14ac:dyDescent="0.25">
      <c r="A112" s="36"/>
      <c r="B112" s="37"/>
      <c r="C112" s="7"/>
      <c r="D112" s="7"/>
      <c r="E112" s="7"/>
      <c r="F112" s="9"/>
      <c r="G112" s="9"/>
      <c r="H112" s="9"/>
      <c r="I112" s="9"/>
    </row>
    <row r="113" spans="1:9" s="6" customFormat="1" x14ac:dyDescent="0.25">
      <c r="A113" s="36"/>
      <c r="B113" s="37"/>
      <c r="C113" s="7"/>
      <c r="D113" s="7"/>
      <c r="E113" s="7"/>
      <c r="F113" s="9"/>
      <c r="G113" s="9"/>
      <c r="H113" s="9"/>
      <c r="I113" s="9"/>
    </row>
  </sheetData>
  <mergeCells count="4">
    <mergeCell ref="C15:H15"/>
    <mergeCell ref="C2:D2"/>
    <mergeCell ref="E2:H2"/>
    <mergeCell ref="E11:H11"/>
  </mergeCells>
  <phoneticPr fontId="13" type="noConversion"/>
  <pageMargins left="0.7" right="0.7" top="0.44" bottom="0.64" header="0.3" footer="0.3"/>
  <pageSetup paperSize="9" scale="87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metro1</dc:creator>
  <cp:lastModifiedBy>NagovitsinaTA</cp:lastModifiedBy>
  <cp:lastPrinted>2019-12-30T05:39:51Z</cp:lastPrinted>
  <dcterms:created xsi:type="dcterms:W3CDTF">2019-03-17T20:22:12Z</dcterms:created>
  <dcterms:modified xsi:type="dcterms:W3CDTF">2020-01-09T05:49:18Z</dcterms:modified>
</cp:coreProperties>
</file>