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59" i="1" l="1"/>
  <c r="J90" i="1" l="1"/>
  <c r="J53" i="1"/>
  <c r="J54" i="1"/>
  <c r="R75" i="1" l="1"/>
  <c r="O75" i="1"/>
  <c r="R74" i="1"/>
  <c r="O74" i="1"/>
  <c r="R66" i="1"/>
  <c r="O66" i="1"/>
  <c r="L67" i="1" l="1"/>
  <c r="L75" i="1"/>
  <c r="L66" i="1"/>
  <c r="L63" i="1"/>
  <c r="J55" i="1"/>
  <c r="L55" i="1" s="1"/>
  <c r="L58" i="1"/>
  <c r="L52" i="1"/>
  <c r="L51" i="1"/>
  <c r="L50" i="1"/>
  <c r="L49" i="1"/>
  <c r="L48" i="1"/>
  <c r="L89" i="1" l="1"/>
  <c r="L88" i="1"/>
  <c r="L74" i="1"/>
  <c r="R69" i="1"/>
  <c r="L71" i="1"/>
  <c r="R70" i="1"/>
  <c r="L68" i="1"/>
  <c r="L62" i="1"/>
  <c r="M59" i="1" l="1"/>
  <c r="M83" i="1"/>
  <c r="P59" i="1" l="1"/>
  <c r="P83" i="1"/>
  <c r="J59" i="1"/>
  <c r="J83" i="1"/>
  <c r="R86" i="1" l="1"/>
  <c r="R84" i="1"/>
  <c r="Q83" i="1"/>
  <c r="O84" i="1"/>
  <c r="O86" i="1"/>
  <c r="N83" i="1"/>
  <c r="L84" i="1"/>
  <c r="K83" i="1"/>
  <c r="Q77" i="1"/>
  <c r="N77" i="1"/>
  <c r="K77" i="1"/>
  <c r="R76" i="1"/>
  <c r="Q59" i="1"/>
  <c r="O69" i="1"/>
  <c r="N59" i="1"/>
  <c r="K54" i="1" l="1"/>
  <c r="K53" i="1" s="1"/>
  <c r="K90" i="1" s="1"/>
  <c r="O11" i="1"/>
  <c r="O12" i="1"/>
  <c r="P10" i="1"/>
  <c r="M10" i="1"/>
  <c r="J10" i="1"/>
  <c r="L69" i="1" l="1"/>
  <c r="R87" i="1" l="1"/>
  <c r="O87" i="1"/>
  <c r="L83" i="1"/>
  <c r="L65" i="1"/>
  <c r="R85" i="1" l="1"/>
  <c r="R83" i="1" s="1"/>
  <c r="O85" i="1"/>
  <c r="O83" i="1" s="1"/>
  <c r="L87" i="1"/>
  <c r="L86" i="1"/>
  <c r="L85" i="1"/>
  <c r="Q54" i="1"/>
  <c r="Q53" i="1" s="1"/>
  <c r="N54" i="1"/>
  <c r="N53" i="1" s="1"/>
  <c r="L64" i="1" l="1"/>
  <c r="Q90" i="1" l="1"/>
  <c r="N90" i="1"/>
  <c r="R82" i="1"/>
  <c r="R81" i="1"/>
  <c r="R80" i="1"/>
  <c r="R79" i="1"/>
  <c r="R78" i="1"/>
  <c r="R72" i="1"/>
  <c r="R57" i="1"/>
  <c r="R56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7" i="1"/>
  <c r="O76" i="1"/>
  <c r="O72" i="1"/>
  <c r="O70" i="1"/>
  <c r="O57" i="1"/>
  <c r="O56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93" i="1"/>
  <c r="L72" i="1"/>
  <c r="R59" i="1" l="1"/>
  <c r="O59" i="1"/>
  <c r="L82" i="1"/>
  <c r="L81" i="1"/>
  <c r="L80" i="1"/>
  <c r="L79" i="1"/>
  <c r="L78" i="1"/>
  <c r="L76" i="1"/>
  <c r="L73" i="1"/>
  <c r="L70" i="1"/>
  <c r="L61" i="1"/>
  <c r="L57" i="1"/>
  <c r="L56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60" i="1"/>
  <c r="L77" i="1" l="1"/>
  <c r="P77" i="1"/>
  <c r="R77" i="1" s="1"/>
  <c r="M77" i="1"/>
  <c r="J77" i="1"/>
  <c r="P55" i="1" l="1"/>
  <c r="M55" i="1"/>
  <c r="O55" i="1" l="1"/>
  <c r="M54" i="1"/>
  <c r="M53" i="1" s="1"/>
  <c r="R55" i="1"/>
  <c r="P54" i="1"/>
  <c r="L54" i="1" l="1"/>
  <c r="L53" i="1" s="1"/>
  <c r="R54" i="1"/>
  <c r="R53" i="1" s="1"/>
  <c r="P53" i="1"/>
  <c r="P90" i="1" s="1"/>
  <c r="P93" i="1" s="1"/>
  <c r="O54" i="1"/>
  <c r="O53" i="1" s="1"/>
  <c r="M90" i="1"/>
  <c r="O10" i="1"/>
  <c r="R10" i="1"/>
  <c r="L10" i="1"/>
  <c r="E9" i="1"/>
  <c r="P92" i="1" s="1"/>
  <c r="F9" i="1"/>
  <c r="O90" i="1" l="1"/>
  <c r="O93" i="1" s="1"/>
  <c r="M93" i="1"/>
  <c r="R90" i="1"/>
  <c r="R93" i="1" s="1"/>
  <c r="J93" i="1"/>
  <c r="L90" i="1"/>
  <c r="L93" i="1" s="1"/>
  <c r="P91" i="1"/>
</calcChain>
</file>

<file path=xl/sharedStrings.xml><?xml version="1.0" encoding="utf-8"?>
<sst xmlns="http://schemas.openxmlformats.org/spreadsheetml/2006/main" count="384" uniqueCount="254">
  <si>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</si>
  <si>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</si>
  <si>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</si>
  <si>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</si>
  <si>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</si>
  <si>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</si>
  <si>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</si>
  <si>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</si>
  <si>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</si>
  <si>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</si>
  <si>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</si>
  <si>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</si>
  <si>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</si>
  <si>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</si>
  <si>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</si>
  <si>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</si>
  <si>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</si>
  <si>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</si>
  <si>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</si>
  <si>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</si>
  <si>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</si>
  <si>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</si>
  <si>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</si>
  <si>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</si>
  <si>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</si>
  <si>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</si>
  <si>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</si>
  <si>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</si>
  <si>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</si>
  <si>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</si>
  <si>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</si>
  <si>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</si>
  <si>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</si>
  <si>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</si>
  <si>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</si>
  <si>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</si>
  <si>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</si>
  <si>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</si>
  <si>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</si>
  <si>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</si>
  <si>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</si>
  <si>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</si>
  <si>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</si>
  <si>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</si>
  <si>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</si>
  <si>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</si>
  <si>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</si>
  <si>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</si>
  <si>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</si>
  <si>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</si>
  <si>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</si>
  <si>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</si>
  <si>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</si>
  <si>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</si>
  <si>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</si>
  <si>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</si>
  <si>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</si>
  <si>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</si>
  <si>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</si>
  <si>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</si>
  <si>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</si>
  <si>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</si>
  <si>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</si>
  <si>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</si>
  <si>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</si>
  <si>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</si>
  <si>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</si>
  <si>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</si>
  <si>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</si>
  <si>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</si>
  <si>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</si>
  <si>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</si>
  <si>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</si>
  <si>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</si>
  <si>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</si>
  <si>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</si>
  <si>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</si>
  <si>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</si>
  <si>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</si>
  <si>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</si>
  <si>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</si>
  <si>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</si>
  <si>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</si>
  <si>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</si>
  <si>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</si>
  <si>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</si>
  <si>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</si>
  <si>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</si>
  <si>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</si>
  <si>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</si>
  <si>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</si>
  <si>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</si>
  <si>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</si>
  <si>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</si>
  <si>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</si>
  <si>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</si>
  <si>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</si>
  <si>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</si>
  <si>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</si>
  <si>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</si>
  <si>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</si>
  <si>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</si>
  <si>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</si>
  <si>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</si>
  <si>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</si>
  <si>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</si>
  <si>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</si>
  <si>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</si>
  <si>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</si>
  <si>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</si>
  <si>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</si>
  <si>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</si>
  <si>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</si>
  <si>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</si>
  <si>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</si>
  <si>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</si>
  <si>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</si>
  <si>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</si>
  <si>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</si>
  <si>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</si>
  <si>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</si>
  <si>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</si>
  <si>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</si>
  <si>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</si>
  <si>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</si>
  <si>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</si>
  <si>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</si>
  <si>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</si>
  <si>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</si>
  <si>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</si>
  <si>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</si>
  <si>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</si>
  <si>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</si>
  <si>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</si>
  <si>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</si>
  <si>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</si>
  <si>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</si>
  <si>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</si>
  <si>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</si>
  <si>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</si>
  <si>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</si>
  <si>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</si>
  <si>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</si>
  <si>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</si>
  <si>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</si>
  <si>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</si>
  <si>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</si>
  <si>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</si>
  <si>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</si>
  <si>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</si>
  <si>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</si>
  <si>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</si>
  <si>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</si>
  <si>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</si>
  <si>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</si>
  <si>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</si>
  <si>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</si>
  <si>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</si>
  <si>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</si>
  <si>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</si>
  <si>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</si>
  <si>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</si>
  <si>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</si>
  <si>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</si>
  <si>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</si>
  <si>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</si>
  <si>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</si>
  <si>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</si>
  <si>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</si>
  <si>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</si>
  <si>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</si>
  <si>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</si>
  <si>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</si>
  <si>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</si>
  <si>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</si>
  <si>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</si>
  <si>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</si>
  <si>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</si>
  <si>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</si>
  <si>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</si>
  <si>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</si>
  <si>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</si>
  <si>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</si>
  <si>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</si>
  <si>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</si>
  <si>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</si>
  <si>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</si>
  <si>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</si>
  <si>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</si>
  <si>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</si>
  <si>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</si>
  <si>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</si>
  <si>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</si>
  <si>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</si>
  <si>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</si>
  <si>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</si>
  <si>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</si>
  <si>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</si>
  <si>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</si>
  <si>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</si>
  <si>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</si>
  <si>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</si>
  <si>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</si>
  <si>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</si>
  <si>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</si>
  <si>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</si>
  <si>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</si>
  <si>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</si>
  <si>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</si>
  <si>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</si>
  <si>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</si>
  <si>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</si>
  <si>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</si>
  <si>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</si>
  <si>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</si>
  <si>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</si>
  <si>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</si>
  <si>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</si>
  <si>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</si>
  <si>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</si>
  <si>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</si>
  <si>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</si>
  <si>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</si>
  <si>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</si>
  <si>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</si>
  <si>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</si>
  <si>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</si>
  <si>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</si>
  <si>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</si>
  <si>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</si>
  <si>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на поддержку отрасли культуры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</si>
  <si>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</si>
  <si>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</si>
  <si>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</si>
  <si>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</si>
  <si>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</si>
  <si>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</si>
  <si>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</si>
  <si>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</si>
  <si>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</si>
  <si>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</si>
  <si>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</si>
  <si>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</si>
  <si>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</si>
  <si>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</si>
  <si>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</si>
  <si>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</si>
  <si>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</si>
  <si>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</si>
  <si>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2 02 19999 14 0000 150</t>
  </si>
  <si>
    <t>Прочие дотации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</si>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</sst>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5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167" fontId="2" fillId="0" borderId="6" xfId="0" applyNumberFormat="1" applyFont="1" applyFill="1" applyBorder="1" applyAlignment="1">
      <alignment horizontal="right"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5" fontId="15" fillId="0" borderId="6" xfId="0" applyNumberFormat="1" applyFont="1" applyBorder="1" applyAlignment="1"/>
    <xf numFmtId="167" fontId="6" fillId="2" borderId="6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/>
    <xf numFmtId="0" fontId="6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165" fontId="15" fillId="0" borderId="2" xfId="0" applyNumberFormat="1" applyFont="1" applyBorder="1" applyAlignment="1">
      <alignment vertical="center"/>
    </xf>
    <xf numFmtId="167" fontId="6" fillId="0" borderId="6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abSelected="1" showWhiteSpace="0" topLeftCell="H76" workbookViewId="0">
      <selection activeCell="K60" sqref="K60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1.140625" style="31" customWidth="1"/>
    <col min="12" max="12" width="12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7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43" t="s">
        <v>216</v>
      </c>
      <c r="I3" s="144"/>
      <c r="J3" s="144"/>
      <c r="K3" s="144"/>
      <c r="L3" s="144"/>
      <c r="M3" s="144"/>
      <c r="N3" s="144"/>
      <c r="O3" s="144"/>
      <c r="P3" s="144"/>
      <c r="Q3" s="92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5" t="s">
        <v>0</v>
      </c>
      <c r="I5" s="146" t="s">
        <v>1</v>
      </c>
      <c r="J5" s="147" t="s">
        <v>160</v>
      </c>
      <c r="K5" s="147"/>
      <c r="L5" s="147"/>
      <c r="M5" s="148"/>
      <c r="N5" s="148"/>
      <c r="O5" s="148"/>
      <c r="P5" s="148"/>
      <c r="Q5" s="149"/>
      <c r="R5" s="149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5"/>
      <c r="I6" s="146"/>
      <c r="J6" s="98" t="s">
        <v>217</v>
      </c>
      <c r="K6" s="98" t="s">
        <v>196</v>
      </c>
      <c r="L6" s="98" t="s">
        <v>197</v>
      </c>
      <c r="M6" s="98" t="s">
        <v>195</v>
      </c>
      <c r="N6" s="98" t="s">
        <v>196</v>
      </c>
      <c r="O6" s="98" t="s">
        <v>198</v>
      </c>
      <c r="P6" s="99" t="s">
        <v>218</v>
      </c>
      <c r="Q6" s="98" t="s">
        <v>196</v>
      </c>
      <c r="R6" s="98" t="s">
        <v>219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0" t="s">
        <v>11</v>
      </c>
      <c r="Q7" s="38"/>
      <c r="R7" s="109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4"/>
      <c r="M8" s="40"/>
      <c r="N8" s="114"/>
      <c r="O8" s="40"/>
      <c r="P8" s="101" t="s">
        <v>21</v>
      </c>
      <c r="Q8" s="41"/>
      <c r="R8" s="93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5"/>
      <c r="M9" s="43"/>
      <c r="N9" s="115"/>
      <c r="O9" s="43"/>
      <c r="P9" s="102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400640.7</v>
      </c>
      <c r="K10" s="139">
        <v>11336.8</v>
      </c>
      <c r="L10" s="72">
        <f t="shared" ref="L10:L58" si="0">J10+K10</f>
        <v>411977.5</v>
      </c>
      <c r="M10" s="62">
        <f>M11+M13+M15+M19+M23+M25+M28+M34+M40+M42+M46</f>
        <v>410938.89999999997</v>
      </c>
      <c r="N10" s="124">
        <v>8393.6</v>
      </c>
      <c r="O10" s="72">
        <f t="shared" ref="O10:O76" si="1">M10+N10</f>
        <v>419332.49999999994</v>
      </c>
      <c r="P10" s="62">
        <f>P11+P13+P15+P19+P23+P25+P28+P34+P40+P42+P46</f>
        <v>434835.7</v>
      </c>
      <c r="Q10" s="110"/>
      <c r="R10" s="87">
        <f t="shared" ref="R10:R81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3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4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0">
        <v>33404.400000000001</v>
      </c>
      <c r="K13" s="90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0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0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5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6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6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6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5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6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5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6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6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5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6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6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6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6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6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5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6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6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6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6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6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>
        <v>6714.9</v>
      </c>
      <c r="L40" s="72">
        <f t="shared" si="0"/>
        <v>6764.9</v>
      </c>
      <c r="M40" s="75">
        <v>50</v>
      </c>
      <c r="N40" s="75">
        <v>8393.6</v>
      </c>
      <c r="O40" s="72">
        <f t="shared" si="1"/>
        <v>8443.6</v>
      </c>
      <c r="P40" s="105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6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5885</v>
      </c>
      <c r="K42" s="138">
        <v>446</v>
      </c>
      <c r="L42" s="72">
        <f t="shared" si="0"/>
        <v>6331</v>
      </c>
      <c r="M42" s="75">
        <v>5000</v>
      </c>
      <c r="N42" s="74"/>
      <c r="O42" s="73">
        <f t="shared" si="1"/>
        <v>5000</v>
      </c>
      <c r="P42" s="105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1454</v>
      </c>
      <c r="K43" s="91">
        <v>446</v>
      </c>
      <c r="L43" s="73">
        <f t="shared" si="0"/>
        <v>1900</v>
      </c>
      <c r="M43" s="91">
        <v>0</v>
      </c>
      <c r="N43" s="91"/>
      <c r="O43" s="73">
        <f t="shared" si="1"/>
        <v>0</v>
      </c>
      <c r="P43" s="107">
        <v>0</v>
      </c>
      <c r="Q43" s="91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6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6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/>
      <c r="L46" s="72">
        <f t="shared" si="0"/>
        <v>2000</v>
      </c>
      <c r="M46" s="75">
        <v>2000</v>
      </c>
      <c r="N46" s="75"/>
      <c r="O46" s="72">
        <f t="shared" si="1"/>
        <v>2000</v>
      </c>
      <c r="P46" s="105">
        <v>2000</v>
      </c>
      <c r="Q46" s="75"/>
      <c r="R46" s="8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6"/>
      <c r="Q47" s="74"/>
      <c r="R47" s="77">
        <f t="shared" si="2"/>
        <v>0</v>
      </c>
    </row>
    <row r="48" spans="1:18" ht="25.5" x14ac:dyDescent="0.25">
      <c r="A48" s="1"/>
      <c r="B48" s="1"/>
      <c r="C48" s="1"/>
      <c r="D48" s="1"/>
      <c r="E48" s="2"/>
      <c r="F48" s="2"/>
      <c r="G48" s="2"/>
      <c r="H48" s="58" t="s">
        <v>239</v>
      </c>
      <c r="I48" s="58" t="s">
        <v>240</v>
      </c>
      <c r="J48" s="136">
        <v>0</v>
      </c>
      <c r="K48" s="137">
        <v>4175.8999999999996</v>
      </c>
      <c r="L48" s="72">
        <f t="shared" si="0"/>
        <v>4175.8999999999996</v>
      </c>
      <c r="M48" s="106"/>
      <c r="N48" s="106"/>
      <c r="O48" s="73"/>
      <c r="P48" s="106"/>
      <c r="Q48" s="106"/>
      <c r="R48" s="77"/>
    </row>
    <row r="49" spans="1:18" ht="15" x14ac:dyDescent="0.25">
      <c r="A49" s="1"/>
      <c r="B49" s="1"/>
      <c r="C49" s="1"/>
      <c r="D49" s="1"/>
      <c r="E49" s="2"/>
      <c r="F49" s="2"/>
      <c r="G49" s="2"/>
      <c r="H49" s="51" t="s">
        <v>241</v>
      </c>
      <c r="I49" s="134" t="s">
        <v>242</v>
      </c>
      <c r="J49" s="136">
        <v>0</v>
      </c>
      <c r="K49" s="137">
        <v>2254.1999999999998</v>
      </c>
      <c r="L49" s="72">
        <f t="shared" si="0"/>
        <v>2254.1999999999998</v>
      </c>
      <c r="M49" s="105"/>
      <c r="N49" s="105"/>
      <c r="O49" s="73"/>
      <c r="P49" s="106"/>
      <c r="Q49" s="106"/>
      <c r="R49" s="77"/>
    </row>
    <row r="50" spans="1:18" ht="36.75" x14ac:dyDescent="0.25">
      <c r="A50" s="1"/>
      <c r="B50" s="1"/>
      <c r="C50" s="1"/>
      <c r="D50" s="1"/>
      <c r="E50" s="2"/>
      <c r="F50" s="2"/>
      <c r="G50" s="2"/>
      <c r="H50" s="52" t="s">
        <v>243</v>
      </c>
      <c r="I50" s="135" t="s">
        <v>244</v>
      </c>
      <c r="J50" s="107">
        <v>0</v>
      </c>
      <c r="K50" s="76">
        <v>2254.1999999999998</v>
      </c>
      <c r="L50" s="73">
        <f t="shared" si="0"/>
        <v>2254.1999999999998</v>
      </c>
      <c r="M50" s="106"/>
      <c r="N50" s="106"/>
      <c r="O50" s="73"/>
      <c r="P50" s="106"/>
      <c r="Q50" s="106"/>
      <c r="R50" s="77"/>
    </row>
    <row r="51" spans="1:18" ht="15" x14ac:dyDescent="0.25">
      <c r="A51" s="1"/>
      <c r="B51" s="1"/>
      <c r="C51" s="1"/>
      <c r="D51" s="1"/>
      <c r="E51" s="2"/>
      <c r="F51" s="2"/>
      <c r="G51" s="2"/>
      <c r="H51" s="51" t="s">
        <v>245</v>
      </c>
      <c r="I51" s="134" t="s">
        <v>246</v>
      </c>
      <c r="J51" s="136">
        <v>0</v>
      </c>
      <c r="K51" s="137">
        <v>1921.7</v>
      </c>
      <c r="L51" s="72">
        <f t="shared" si="0"/>
        <v>1921.7</v>
      </c>
      <c r="M51" s="105"/>
      <c r="N51" s="105"/>
      <c r="O51" s="72"/>
      <c r="P51" s="105"/>
      <c r="Q51" s="105"/>
      <c r="R51" s="87"/>
    </row>
    <row r="52" spans="1:18" ht="24.75" x14ac:dyDescent="0.25">
      <c r="A52" s="1"/>
      <c r="B52" s="1"/>
      <c r="C52" s="1"/>
      <c r="D52" s="1"/>
      <c r="E52" s="2"/>
      <c r="F52" s="2"/>
      <c r="G52" s="2"/>
      <c r="H52" s="52" t="s">
        <v>247</v>
      </c>
      <c r="I52" s="135" t="s">
        <v>248</v>
      </c>
      <c r="J52" s="107">
        <v>0</v>
      </c>
      <c r="K52" s="76">
        <v>1921.7</v>
      </c>
      <c r="L52" s="73">
        <f t="shared" si="0"/>
        <v>1921.7</v>
      </c>
      <c r="M52" s="106"/>
      <c r="N52" s="106"/>
      <c r="O52" s="73"/>
      <c r="P52" s="106"/>
      <c r="Q52" s="106"/>
      <c r="R52" s="77"/>
    </row>
    <row r="53" spans="1:18" s="24" customFormat="1" ht="14.25" x14ac:dyDescent="0.2">
      <c r="A53" s="22" t="s">
        <v>112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1" t="s">
        <v>113</v>
      </c>
      <c r="I53" s="45" t="s">
        <v>114</v>
      </c>
      <c r="J53" s="72">
        <f>J54+J88</f>
        <v>695516.70000000007</v>
      </c>
      <c r="K53" s="72">
        <f>K54+K88</f>
        <v>28304.9</v>
      </c>
      <c r="L53" s="72">
        <f>L54+L88</f>
        <v>723821.60000000009</v>
      </c>
      <c r="M53" s="72">
        <f t="shared" ref="M53:R53" si="3">M54</f>
        <v>655437.5</v>
      </c>
      <c r="N53" s="72">
        <f t="shared" si="3"/>
        <v>10753.900000000001</v>
      </c>
      <c r="O53" s="72">
        <f t="shared" si="3"/>
        <v>666191.4</v>
      </c>
      <c r="P53" s="72">
        <f t="shared" si="3"/>
        <v>647538.5</v>
      </c>
      <c r="Q53" s="72">
        <f t="shared" si="3"/>
        <v>785.09999999999991</v>
      </c>
      <c r="R53" s="87">
        <f t="shared" si="3"/>
        <v>648323.6</v>
      </c>
    </row>
    <row r="54" spans="1:18" s="24" customFormat="1" ht="38.25" x14ac:dyDescent="0.2">
      <c r="A54" s="22" t="s">
        <v>115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1" t="s">
        <v>116</v>
      </c>
      <c r="I54" s="45" t="s">
        <v>117</v>
      </c>
      <c r="J54" s="72">
        <f>J55+J59+J77+J83</f>
        <v>691186.8</v>
      </c>
      <c r="K54" s="72">
        <f>K55+K59+K77+K83</f>
        <v>28304.9</v>
      </c>
      <c r="L54" s="72">
        <f>J54+K54</f>
        <v>719491.70000000007</v>
      </c>
      <c r="M54" s="72">
        <f>M55+M59+M77+M83</f>
        <v>655437.5</v>
      </c>
      <c r="N54" s="72">
        <f>N55+N59+N77+N83</f>
        <v>10753.900000000001</v>
      </c>
      <c r="O54" s="72">
        <f t="shared" si="1"/>
        <v>666191.4</v>
      </c>
      <c r="P54" s="72">
        <f>P55+P59+P77+P83</f>
        <v>647538.5</v>
      </c>
      <c r="Q54" s="72">
        <f>Q55+Q59+Q77+Q83</f>
        <v>785.09999999999991</v>
      </c>
      <c r="R54" s="87">
        <f t="shared" si="2"/>
        <v>648323.6</v>
      </c>
    </row>
    <row r="55" spans="1:18" s="24" customFormat="1" ht="25.5" customHeight="1" x14ac:dyDescent="0.2">
      <c r="A55" s="22"/>
      <c r="B55" s="22"/>
      <c r="C55" s="22"/>
      <c r="D55" s="22"/>
      <c r="E55" s="23"/>
      <c r="F55" s="23"/>
      <c r="G55" s="23"/>
      <c r="H55" s="58" t="s">
        <v>168</v>
      </c>
      <c r="I55" s="58" t="s">
        <v>169</v>
      </c>
      <c r="J55" s="72">
        <f>J56+J57+J58</f>
        <v>55211.4</v>
      </c>
      <c r="K55" s="72">
        <v>10156.200000000001</v>
      </c>
      <c r="L55" s="72">
        <f>J55+K55</f>
        <v>65367.600000000006</v>
      </c>
      <c r="M55" s="72">
        <f>M56+M57</f>
        <v>55211.4</v>
      </c>
      <c r="N55" s="73"/>
      <c r="O55" s="72">
        <f t="shared" si="1"/>
        <v>55211.4</v>
      </c>
      <c r="P55" s="72">
        <f>P56+P57</f>
        <v>55211.4</v>
      </c>
      <c r="Q55" s="87"/>
      <c r="R55" s="87">
        <f t="shared" si="2"/>
        <v>55211.4</v>
      </c>
    </row>
    <row r="56" spans="1:18" ht="51.75" customHeight="1" x14ac:dyDescent="0.25">
      <c r="A56" s="1" t="s">
        <v>118</v>
      </c>
      <c r="B56" s="1" t="s">
        <v>71</v>
      </c>
      <c r="C56" s="1" t="s">
        <v>24</v>
      </c>
      <c r="D56" s="1" t="s">
        <v>119</v>
      </c>
      <c r="E56" s="2">
        <v>0</v>
      </c>
      <c r="F56" s="2"/>
      <c r="G56" s="2"/>
      <c r="H56" s="52" t="s">
        <v>141</v>
      </c>
      <c r="I56" s="56" t="s">
        <v>170</v>
      </c>
      <c r="J56" s="73">
        <v>53889</v>
      </c>
      <c r="K56" s="73"/>
      <c r="L56" s="73">
        <f t="shared" si="0"/>
        <v>53889</v>
      </c>
      <c r="M56" s="73">
        <v>53889</v>
      </c>
      <c r="N56" s="73"/>
      <c r="O56" s="73">
        <f t="shared" si="1"/>
        <v>53889</v>
      </c>
      <c r="P56" s="73">
        <v>53889</v>
      </c>
      <c r="Q56" s="77"/>
      <c r="R56" s="77">
        <f t="shared" si="2"/>
        <v>53889</v>
      </c>
    </row>
    <row r="57" spans="1:18" ht="54" customHeight="1" x14ac:dyDescent="0.25">
      <c r="A57" s="1" t="s">
        <v>118</v>
      </c>
      <c r="B57" s="1" t="s">
        <v>52</v>
      </c>
      <c r="C57" s="1" t="s">
        <v>24</v>
      </c>
      <c r="D57" s="1" t="s">
        <v>119</v>
      </c>
      <c r="E57" s="2">
        <v>0</v>
      </c>
      <c r="F57" s="2"/>
      <c r="G57" s="2"/>
      <c r="H57" s="52" t="s">
        <v>142</v>
      </c>
      <c r="I57" s="56" t="s">
        <v>171</v>
      </c>
      <c r="J57" s="73">
        <v>1322.4</v>
      </c>
      <c r="K57" s="73">
        <v>9686.2000000000007</v>
      </c>
      <c r="L57" s="73">
        <f t="shared" si="0"/>
        <v>11008.6</v>
      </c>
      <c r="M57" s="74">
        <v>1322.4</v>
      </c>
      <c r="N57" s="74"/>
      <c r="O57" s="73">
        <f t="shared" si="1"/>
        <v>1322.4</v>
      </c>
      <c r="P57" s="106">
        <v>1322.4</v>
      </c>
      <c r="Q57" s="74"/>
      <c r="R57" s="77">
        <f t="shared" si="2"/>
        <v>1322.4</v>
      </c>
    </row>
    <row r="58" spans="1:18" ht="19.5" customHeight="1" x14ac:dyDescent="0.25">
      <c r="A58" s="1"/>
      <c r="B58" s="1"/>
      <c r="C58" s="1"/>
      <c r="D58" s="1"/>
      <c r="E58" s="2"/>
      <c r="F58" s="2"/>
      <c r="G58" s="2"/>
      <c r="H58" s="52" t="s">
        <v>249</v>
      </c>
      <c r="I58" s="140" t="s">
        <v>250</v>
      </c>
      <c r="J58" s="130">
        <v>0</v>
      </c>
      <c r="K58" s="73">
        <v>470</v>
      </c>
      <c r="L58" s="73">
        <f t="shared" si="0"/>
        <v>470</v>
      </c>
      <c r="M58" s="106"/>
      <c r="N58" s="106"/>
      <c r="O58" s="73"/>
      <c r="P58" s="106"/>
      <c r="Q58" s="106"/>
      <c r="R58" s="77"/>
    </row>
    <row r="59" spans="1:18" ht="28.5" customHeight="1" x14ac:dyDescent="0.25">
      <c r="A59" s="1"/>
      <c r="B59" s="1"/>
      <c r="C59" s="1"/>
      <c r="D59" s="1"/>
      <c r="E59" s="2"/>
      <c r="F59" s="2"/>
      <c r="G59" s="2"/>
      <c r="H59" s="58" t="s">
        <v>187</v>
      </c>
      <c r="I59" s="58" t="s">
        <v>172</v>
      </c>
      <c r="J59" s="72">
        <f>SUM(J60:J76)</f>
        <v>110151.20000000001</v>
      </c>
      <c r="K59" s="72">
        <v>-2963.4</v>
      </c>
      <c r="L59" s="72">
        <f>SUM(L60:L76)</f>
        <v>107187.8</v>
      </c>
      <c r="M59" s="72">
        <f t="shared" ref="M59:R59" si="4">SUM(M60:M76)</f>
        <v>59618.2</v>
      </c>
      <c r="N59" s="72">
        <f t="shared" si="4"/>
        <v>10753.900000000001</v>
      </c>
      <c r="O59" s="72">
        <f t="shared" si="4"/>
        <v>70372.100000000006</v>
      </c>
      <c r="P59" s="72">
        <f t="shared" si="4"/>
        <v>57494.3</v>
      </c>
      <c r="Q59" s="72">
        <f t="shared" si="4"/>
        <v>449.59999999999991</v>
      </c>
      <c r="R59" s="87">
        <f t="shared" si="4"/>
        <v>57943.899999999994</v>
      </c>
    </row>
    <row r="60" spans="1:18" ht="87.75" customHeight="1" x14ac:dyDescent="0.25">
      <c r="A60" s="1"/>
      <c r="B60" s="1"/>
      <c r="C60" s="1"/>
      <c r="D60" s="1"/>
      <c r="E60" s="2"/>
      <c r="F60" s="2"/>
      <c r="G60" s="2"/>
      <c r="H60" s="56" t="s">
        <v>199</v>
      </c>
      <c r="I60" s="49" t="s">
        <v>222</v>
      </c>
      <c r="J60" s="129">
        <v>768.1</v>
      </c>
      <c r="K60" s="129"/>
      <c r="L60" s="112">
        <f>J60+K60</f>
        <v>768.1</v>
      </c>
      <c r="M60" s="130">
        <v>0</v>
      </c>
      <c r="N60" s="130">
        <v>0</v>
      </c>
      <c r="O60" s="130">
        <v>0</v>
      </c>
      <c r="P60" s="130">
        <v>0</v>
      </c>
      <c r="Q60" s="130"/>
      <c r="R60" s="130">
        <v>0</v>
      </c>
    </row>
    <row r="61" spans="1:18" ht="153.75" customHeight="1" x14ac:dyDescent="0.25">
      <c r="A61" s="1" t="s">
        <v>120</v>
      </c>
      <c r="B61" s="1" t="s">
        <v>71</v>
      </c>
      <c r="C61" s="1" t="s">
        <v>24</v>
      </c>
      <c r="D61" s="1" t="s">
        <v>119</v>
      </c>
      <c r="E61" s="2">
        <v>0</v>
      </c>
      <c r="F61" s="2"/>
      <c r="G61" s="2"/>
      <c r="H61" s="59" t="s">
        <v>202</v>
      </c>
      <c r="I61" s="48" t="s">
        <v>203</v>
      </c>
      <c r="J61" s="129">
        <v>296.60000000000002</v>
      </c>
      <c r="K61" s="129">
        <v>-296.60000000000002</v>
      </c>
      <c r="L61" s="112">
        <f t="shared" ref="L61:L90" si="5">J61+K61</f>
        <v>0</v>
      </c>
      <c r="M61" s="130">
        <v>0</v>
      </c>
      <c r="N61" s="130">
        <v>0</v>
      </c>
      <c r="O61" s="130">
        <v>0</v>
      </c>
      <c r="P61" s="130"/>
      <c r="Q61" s="130"/>
      <c r="R61" s="130">
        <v>0</v>
      </c>
    </row>
    <row r="62" spans="1:18" ht="153.75" customHeight="1" x14ac:dyDescent="0.25">
      <c r="A62" s="1"/>
      <c r="B62" s="1"/>
      <c r="C62" s="1"/>
      <c r="D62" s="1"/>
      <c r="E62" s="2"/>
      <c r="F62" s="2"/>
      <c r="G62" s="2"/>
      <c r="H62" s="59" t="s">
        <v>224</v>
      </c>
      <c r="I62" s="48" t="s">
        <v>225</v>
      </c>
      <c r="J62" s="130">
        <v>2525.4</v>
      </c>
      <c r="K62" s="129">
        <v>96.8</v>
      </c>
      <c r="L62" s="112">
        <f t="shared" si="5"/>
        <v>2622.2000000000003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</row>
    <row r="63" spans="1:18" ht="117.75" customHeight="1" x14ac:dyDescent="0.25">
      <c r="A63" s="1"/>
      <c r="B63" s="1"/>
      <c r="C63" s="1"/>
      <c r="D63" s="1"/>
      <c r="E63" s="2"/>
      <c r="F63" s="2"/>
      <c r="G63" s="2"/>
      <c r="H63" s="59" t="s">
        <v>202</v>
      </c>
      <c r="I63" s="48" t="s">
        <v>251</v>
      </c>
      <c r="J63" s="130"/>
      <c r="K63" s="129">
        <v>78.7</v>
      </c>
      <c r="L63" s="112">
        <f t="shared" si="5"/>
        <v>78.7</v>
      </c>
      <c r="M63" s="130"/>
      <c r="N63" s="130"/>
      <c r="O63" s="130"/>
      <c r="P63" s="130"/>
      <c r="Q63" s="130"/>
      <c r="R63" s="130"/>
    </row>
    <row r="64" spans="1:18" ht="66" customHeight="1" x14ac:dyDescent="0.25">
      <c r="A64" s="1"/>
      <c r="B64" s="1"/>
      <c r="C64" s="1"/>
      <c r="D64" s="1"/>
      <c r="E64" s="2"/>
      <c r="F64" s="2"/>
      <c r="G64" s="2"/>
      <c r="H64" s="59" t="s">
        <v>214</v>
      </c>
      <c r="I64" s="48" t="s">
        <v>215</v>
      </c>
      <c r="J64" s="129">
        <v>144</v>
      </c>
      <c r="K64" s="129"/>
      <c r="L64" s="112">
        <f t="shared" si="5"/>
        <v>144</v>
      </c>
      <c r="M64" s="130">
        <v>0</v>
      </c>
      <c r="N64" s="130"/>
      <c r="O64" s="82">
        <v>0</v>
      </c>
      <c r="P64" s="130">
        <v>0</v>
      </c>
      <c r="Q64" s="130"/>
      <c r="R64" s="82">
        <v>0</v>
      </c>
    </row>
    <row r="65" spans="1:18" ht="52.5" customHeight="1" x14ac:dyDescent="0.25">
      <c r="A65" s="1"/>
      <c r="B65" s="1"/>
      <c r="C65" s="1"/>
      <c r="D65" s="1"/>
      <c r="E65" s="2"/>
      <c r="F65" s="2"/>
      <c r="G65" s="2"/>
      <c r="H65" s="59" t="s">
        <v>220</v>
      </c>
      <c r="I65" s="48" t="s">
        <v>223</v>
      </c>
      <c r="J65" s="129">
        <v>29317.4</v>
      </c>
      <c r="K65" s="129"/>
      <c r="L65" s="112">
        <f t="shared" si="5"/>
        <v>29317.4</v>
      </c>
      <c r="M65" s="130">
        <v>0</v>
      </c>
      <c r="N65" s="130">
        <v>0</v>
      </c>
      <c r="O65" s="82">
        <v>0</v>
      </c>
      <c r="P65" s="130">
        <v>0</v>
      </c>
      <c r="Q65" s="130"/>
      <c r="R65" s="82">
        <v>0</v>
      </c>
    </row>
    <row r="66" spans="1:18" ht="63" customHeight="1" x14ac:dyDescent="0.25">
      <c r="A66" s="1"/>
      <c r="B66" s="1"/>
      <c r="C66" s="1"/>
      <c r="D66" s="1"/>
      <c r="E66" s="2"/>
      <c r="F66" s="2"/>
      <c r="G66" s="2"/>
      <c r="H66" s="53" t="s">
        <v>188</v>
      </c>
      <c r="I66" s="46" t="s">
        <v>174</v>
      </c>
      <c r="J66" s="129">
        <v>1000</v>
      </c>
      <c r="K66" s="129"/>
      <c r="L66" s="112">
        <f t="shared" si="5"/>
        <v>1000</v>
      </c>
      <c r="M66" s="130">
        <v>846.1</v>
      </c>
      <c r="N66" s="130"/>
      <c r="O66" s="112">
        <f t="shared" si="1"/>
        <v>846.1</v>
      </c>
      <c r="P66" s="130">
        <v>846.1</v>
      </c>
      <c r="Q66" s="130"/>
      <c r="R66" s="112">
        <f t="shared" ref="R66" si="6">P66+Q66</f>
        <v>846.1</v>
      </c>
    </row>
    <row r="67" spans="1:18" ht="50.25" customHeight="1" x14ac:dyDescent="0.25">
      <c r="A67" s="1"/>
      <c r="B67" s="1"/>
      <c r="C67" s="1"/>
      <c r="D67" s="1"/>
      <c r="E67" s="2"/>
      <c r="F67" s="2"/>
      <c r="G67" s="2"/>
      <c r="H67" s="83" t="s">
        <v>200</v>
      </c>
      <c r="I67" s="48" t="s">
        <v>201</v>
      </c>
      <c r="J67" s="129">
        <v>4317.3999999999996</v>
      </c>
      <c r="K67" s="129">
        <v>-4317.3999999999996</v>
      </c>
      <c r="L67" s="112">
        <f t="shared" si="5"/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</row>
    <row r="68" spans="1:18" ht="115.5" customHeight="1" x14ac:dyDescent="0.25">
      <c r="A68" s="1"/>
      <c r="B68" s="1"/>
      <c r="C68" s="1"/>
      <c r="D68" s="1"/>
      <c r="E68" s="2"/>
      <c r="F68" s="2"/>
      <c r="G68" s="2"/>
      <c r="H68" s="83" t="s">
        <v>226</v>
      </c>
      <c r="I68" s="84" t="s">
        <v>227</v>
      </c>
      <c r="J68" s="130">
        <v>321</v>
      </c>
      <c r="K68" s="129"/>
      <c r="L68" s="112">
        <f t="shared" si="5"/>
        <v>321</v>
      </c>
      <c r="M68" s="130">
        <v>0</v>
      </c>
      <c r="N68" s="130">
        <v>0</v>
      </c>
      <c r="O68" s="130">
        <v>0</v>
      </c>
      <c r="P68" s="130">
        <v>0</v>
      </c>
      <c r="Q68" s="130">
        <v>0</v>
      </c>
      <c r="R68" s="130">
        <v>0</v>
      </c>
    </row>
    <row r="69" spans="1:18" ht="36" customHeight="1" x14ac:dyDescent="0.25">
      <c r="A69" s="1"/>
      <c r="B69" s="1"/>
      <c r="C69" s="1"/>
      <c r="D69" s="1"/>
      <c r="E69" s="2"/>
      <c r="F69" s="2"/>
      <c r="G69" s="2"/>
      <c r="H69" s="53" t="s">
        <v>221</v>
      </c>
      <c r="I69" s="46" t="s">
        <v>230</v>
      </c>
      <c r="J69" s="129">
        <v>2791.8</v>
      </c>
      <c r="K69" s="129"/>
      <c r="L69" s="112">
        <f t="shared" si="5"/>
        <v>2791.8</v>
      </c>
      <c r="M69" s="129">
        <v>82</v>
      </c>
      <c r="N69" s="129"/>
      <c r="O69" s="112">
        <f t="shared" si="1"/>
        <v>82</v>
      </c>
      <c r="P69" s="130">
        <v>82</v>
      </c>
      <c r="Q69" s="130">
        <v>0</v>
      </c>
      <c r="R69" s="122">
        <f t="shared" ref="R69:R70" si="7">P69+Q69</f>
        <v>82</v>
      </c>
    </row>
    <row r="70" spans="1:18" ht="90.75" customHeight="1" x14ac:dyDescent="0.25">
      <c r="A70" s="1"/>
      <c r="B70" s="1"/>
      <c r="C70" s="1"/>
      <c r="D70" s="1"/>
      <c r="E70" s="2"/>
      <c r="F70" s="2"/>
      <c r="G70" s="2"/>
      <c r="H70" s="59" t="s">
        <v>183</v>
      </c>
      <c r="I70" s="61" t="s">
        <v>158</v>
      </c>
      <c r="J70" s="129">
        <v>13200.7</v>
      </c>
      <c r="K70" s="129"/>
      <c r="L70" s="112">
        <f t="shared" si="5"/>
        <v>13200.7</v>
      </c>
      <c r="M70" s="129">
        <v>14737.4</v>
      </c>
      <c r="N70" s="129">
        <v>-2171.6</v>
      </c>
      <c r="O70" s="112">
        <f t="shared" si="1"/>
        <v>12565.8</v>
      </c>
      <c r="P70" s="129">
        <v>12688.3</v>
      </c>
      <c r="Q70" s="129">
        <v>-874.2</v>
      </c>
      <c r="R70" s="122">
        <f t="shared" si="7"/>
        <v>11814.099999999999</v>
      </c>
    </row>
    <row r="71" spans="1:18" ht="57" customHeight="1" x14ac:dyDescent="0.25">
      <c r="A71" s="1"/>
      <c r="B71" s="1"/>
      <c r="C71" s="1"/>
      <c r="D71" s="1"/>
      <c r="E71" s="2"/>
      <c r="F71" s="2"/>
      <c r="G71" s="2"/>
      <c r="H71" s="59" t="s">
        <v>228</v>
      </c>
      <c r="I71" s="61" t="s">
        <v>229</v>
      </c>
      <c r="J71" s="130">
        <v>1007.4</v>
      </c>
      <c r="K71" s="129"/>
      <c r="L71" s="112">
        <f t="shared" si="5"/>
        <v>1007.4</v>
      </c>
      <c r="M71" s="130">
        <v>0</v>
      </c>
      <c r="N71" s="130">
        <v>0</v>
      </c>
      <c r="O71" s="130">
        <v>0</v>
      </c>
      <c r="P71" s="130">
        <v>0</v>
      </c>
      <c r="Q71" s="130">
        <v>0</v>
      </c>
      <c r="R71" s="130">
        <v>0</v>
      </c>
    </row>
    <row r="72" spans="1:18" ht="45.75" customHeight="1" x14ac:dyDescent="0.25">
      <c r="A72" s="1"/>
      <c r="B72" s="1"/>
      <c r="C72" s="1"/>
      <c r="D72" s="1"/>
      <c r="E72" s="2"/>
      <c r="F72" s="2"/>
      <c r="G72" s="2"/>
      <c r="H72" s="53" t="s">
        <v>204</v>
      </c>
      <c r="I72" s="46" t="s">
        <v>205</v>
      </c>
      <c r="J72" s="129">
        <v>321</v>
      </c>
      <c r="K72" s="129"/>
      <c r="L72" s="112">
        <f t="shared" si="5"/>
        <v>321</v>
      </c>
      <c r="M72" s="130">
        <v>0</v>
      </c>
      <c r="N72" s="130">
        <v>0</v>
      </c>
      <c r="O72" s="112">
        <f t="shared" si="1"/>
        <v>0</v>
      </c>
      <c r="P72" s="130">
        <v>0</v>
      </c>
      <c r="Q72" s="130"/>
      <c r="R72" s="122">
        <f t="shared" si="2"/>
        <v>0</v>
      </c>
    </row>
    <row r="73" spans="1:18" ht="38.25" customHeight="1" x14ac:dyDescent="0.25">
      <c r="A73" s="1"/>
      <c r="B73" s="1"/>
      <c r="C73" s="1"/>
      <c r="D73" s="1"/>
      <c r="E73" s="2"/>
      <c r="F73" s="2"/>
      <c r="G73" s="2"/>
      <c r="H73" s="52" t="s">
        <v>184</v>
      </c>
      <c r="I73" s="46" t="s">
        <v>175</v>
      </c>
      <c r="J73" s="129">
        <v>4097.6000000000004</v>
      </c>
      <c r="K73" s="129"/>
      <c r="L73" s="112">
        <f t="shared" si="5"/>
        <v>4097.6000000000004</v>
      </c>
      <c r="M73" s="130">
        <v>0</v>
      </c>
      <c r="N73" s="130">
        <v>0</v>
      </c>
      <c r="O73" s="82">
        <v>0</v>
      </c>
      <c r="P73" s="130">
        <v>0</v>
      </c>
      <c r="Q73" s="130"/>
      <c r="R73" s="130">
        <v>0</v>
      </c>
    </row>
    <row r="74" spans="1:18" ht="38.25" customHeight="1" x14ac:dyDescent="0.25">
      <c r="A74" s="1"/>
      <c r="B74" s="1"/>
      <c r="C74" s="1"/>
      <c r="D74" s="1"/>
      <c r="E74" s="2"/>
      <c r="F74" s="2"/>
      <c r="G74" s="2"/>
      <c r="H74" s="52" t="s">
        <v>231</v>
      </c>
      <c r="I74" s="46" t="s">
        <v>232</v>
      </c>
      <c r="J74" s="82">
        <v>10493.5</v>
      </c>
      <c r="K74" s="129"/>
      <c r="L74" s="112">
        <f t="shared" si="5"/>
        <v>10493.5</v>
      </c>
      <c r="M74" s="82">
        <v>0</v>
      </c>
      <c r="N74" s="82">
        <v>10178.700000000001</v>
      </c>
      <c r="O74" s="112">
        <f t="shared" si="1"/>
        <v>10178.700000000001</v>
      </c>
      <c r="P74" s="82">
        <v>0</v>
      </c>
      <c r="Q74" s="82">
        <v>314.8</v>
      </c>
      <c r="R74" s="122">
        <f t="shared" ref="R74:R75" si="8">P74+Q74</f>
        <v>314.8</v>
      </c>
    </row>
    <row r="75" spans="1:18" ht="56.25" customHeight="1" x14ac:dyDescent="0.25">
      <c r="A75" s="1"/>
      <c r="B75" s="1"/>
      <c r="C75" s="1"/>
      <c r="D75" s="1"/>
      <c r="E75" s="2"/>
      <c r="F75" s="2"/>
      <c r="G75" s="2"/>
      <c r="H75" s="52" t="s">
        <v>252</v>
      </c>
      <c r="I75" s="46" t="s">
        <v>253</v>
      </c>
      <c r="J75" s="82"/>
      <c r="K75" s="129">
        <v>709.9</v>
      </c>
      <c r="L75" s="112">
        <f t="shared" si="5"/>
        <v>709.9</v>
      </c>
      <c r="M75" s="82"/>
      <c r="N75" s="82">
        <v>575</v>
      </c>
      <c r="O75" s="112">
        <f t="shared" si="1"/>
        <v>575</v>
      </c>
      <c r="P75" s="82"/>
      <c r="Q75" s="82">
        <v>134.9</v>
      </c>
      <c r="R75" s="122">
        <f t="shared" si="8"/>
        <v>134.9</v>
      </c>
    </row>
    <row r="76" spans="1:18" ht="50.25" customHeight="1" x14ac:dyDescent="0.25">
      <c r="A76" s="1" t="s">
        <v>121</v>
      </c>
      <c r="B76" s="1" t="s">
        <v>52</v>
      </c>
      <c r="C76" s="1" t="s">
        <v>24</v>
      </c>
      <c r="D76" s="1" t="s">
        <v>119</v>
      </c>
      <c r="E76" s="2">
        <v>0</v>
      </c>
      <c r="F76" s="2"/>
      <c r="G76" s="2"/>
      <c r="H76" s="59" t="s">
        <v>185</v>
      </c>
      <c r="I76" s="89" t="s">
        <v>176</v>
      </c>
      <c r="J76" s="129">
        <v>39549.300000000003</v>
      </c>
      <c r="K76" s="129">
        <v>765.2</v>
      </c>
      <c r="L76" s="112">
        <f t="shared" si="5"/>
        <v>40314.5</v>
      </c>
      <c r="M76" s="129">
        <v>43952.7</v>
      </c>
      <c r="N76" s="129">
        <v>2171.8000000000002</v>
      </c>
      <c r="O76" s="112">
        <f t="shared" si="1"/>
        <v>46124.5</v>
      </c>
      <c r="P76" s="129">
        <v>43877.9</v>
      </c>
      <c r="Q76" s="129">
        <v>874.1</v>
      </c>
      <c r="R76" s="122">
        <f t="shared" ref="R76" si="9">P76+Q76</f>
        <v>44752</v>
      </c>
    </row>
    <row r="77" spans="1:18" ht="38.25" customHeight="1" x14ac:dyDescent="0.25">
      <c r="A77" s="1" t="s">
        <v>122</v>
      </c>
      <c r="B77" s="1" t="s">
        <v>71</v>
      </c>
      <c r="C77" s="1" t="s">
        <v>24</v>
      </c>
      <c r="D77" s="1" t="s">
        <v>119</v>
      </c>
      <c r="E77" s="2">
        <v>0</v>
      </c>
      <c r="F77" s="2"/>
      <c r="G77" s="2"/>
      <c r="H77" s="60" t="s">
        <v>157</v>
      </c>
      <c r="I77" s="86" t="s">
        <v>177</v>
      </c>
      <c r="J77" s="85">
        <f>J78+J79+J80+J81+J82</f>
        <v>449345.2</v>
      </c>
      <c r="K77" s="113">
        <f>SUM(K78:K82)</f>
        <v>0</v>
      </c>
      <c r="L77" s="113">
        <f>SUM(L78:L82)</f>
        <v>449345.2</v>
      </c>
      <c r="M77" s="85">
        <f>M78+M79+M80+M81+M82</f>
        <v>477469</v>
      </c>
      <c r="N77" s="113">
        <f>SUM(N78:N82)</f>
        <v>0</v>
      </c>
      <c r="O77" s="113">
        <f>SUM(O78:O82)</f>
        <v>471734.80000000005</v>
      </c>
      <c r="P77" s="85">
        <f>P78+P79+P80+P81+P82</f>
        <v>471734.80000000005</v>
      </c>
      <c r="Q77" s="113">
        <f>SUM(Q78:Q82)</f>
        <v>0</v>
      </c>
      <c r="R77" s="121">
        <f t="shared" si="2"/>
        <v>471734.80000000005</v>
      </c>
    </row>
    <row r="78" spans="1:18" ht="58.5" customHeight="1" x14ac:dyDescent="0.25">
      <c r="A78" s="1"/>
      <c r="B78" s="1"/>
      <c r="C78" s="1"/>
      <c r="D78" s="1"/>
      <c r="E78" s="2"/>
      <c r="F78" s="2"/>
      <c r="G78" s="2"/>
      <c r="H78" s="59" t="s">
        <v>189</v>
      </c>
      <c r="I78" s="61" t="s">
        <v>178</v>
      </c>
      <c r="J78" s="129">
        <v>444036.2</v>
      </c>
      <c r="K78" s="129"/>
      <c r="L78" s="112">
        <f t="shared" si="5"/>
        <v>444036.2</v>
      </c>
      <c r="M78" s="129">
        <v>472678.2</v>
      </c>
      <c r="N78" s="129"/>
      <c r="O78" s="129">
        <v>467337.4</v>
      </c>
      <c r="P78" s="129">
        <v>467337.4</v>
      </c>
      <c r="Q78" s="129"/>
      <c r="R78" s="122">
        <f t="shared" si="2"/>
        <v>467337.4</v>
      </c>
    </row>
    <row r="79" spans="1:18" ht="114.75" customHeight="1" x14ac:dyDescent="0.25">
      <c r="A79" s="1" t="s">
        <v>123</v>
      </c>
      <c r="B79" s="1" t="s">
        <v>71</v>
      </c>
      <c r="C79" s="1" t="s">
        <v>24</v>
      </c>
      <c r="D79" s="1" t="s">
        <v>119</v>
      </c>
      <c r="E79" s="2">
        <v>0</v>
      </c>
      <c r="F79" s="2"/>
      <c r="G79" s="2"/>
      <c r="H79" s="59" t="s">
        <v>190</v>
      </c>
      <c r="I79" s="61" t="s">
        <v>179</v>
      </c>
      <c r="J79" s="129">
        <v>1910.2</v>
      </c>
      <c r="K79" s="129"/>
      <c r="L79" s="112">
        <f t="shared" si="5"/>
        <v>1910.2</v>
      </c>
      <c r="M79" s="129">
        <v>1407.5</v>
      </c>
      <c r="N79" s="129"/>
      <c r="O79" s="129">
        <v>603.20000000000005</v>
      </c>
      <c r="P79" s="129">
        <v>603.20000000000005</v>
      </c>
      <c r="Q79" s="129"/>
      <c r="R79" s="122">
        <f t="shared" si="2"/>
        <v>603.20000000000005</v>
      </c>
    </row>
    <row r="80" spans="1:18" ht="57.75" customHeight="1" x14ac:dyDescent="0.25">
      <c r="A80" s="1" t="s">
        <v>124</v>
      </c>
      <c r="B80" s="1" t="s">
        <v>52</v>
      </c>
      <c r="C80" s="1" t="s">
        <v>24</v>
      </c>
      <c r="D80" s="1" t="s">
        <v>119</v>
      </c>
      <c r="E80" s="2">
        <v>0</v>
      </c>
      <c r="F80" s="2"/>
      <c r="G80" s="2"/>
      <c r="H80" s="52" t="s">
        <v>191</v>
      </c>
      <c r="I80" s="46" t="s">
        <v>180</v>
      </c>
      <c r="J80" s="129">
        <v>1864</v>
      </c>
      <c r="K80" s="129"/>
      <c r="L80" s="112">
        <f t="shared" si="5"/>
        <v>1864</v>
      </c>
      <c r="M80" s="129">
        <v>1934</v>
      </c>
      <c r="N80" s="129"/>
      <c r="O80" s="129">
        <v>2110</v>
      </c>
      <c r="P80" s="129">
        <v>2110</v>
      </c>
      <c r="Q80" s="129"/>
      <c r="R80" s="122">
        <f t="shared" si="2"/>
        <v>2110</v>
      </c>
    </row>
    <row r="81" spans="1:18" ht="91.5" customHeight="1" x14ac:dyDescent="0.25">
      <c r="A81" s="1" t="s">
        <v>125</v>
      </c>
      <c r="B81" s="1" t="s">
        <v>71</v>
      </c>
      <c r="C81" s="1" t="s">
        <v>24</v>
      </c>
      <c r="D81" s="1" t="s">
        <v>119</v>
      </c>
      <c r="E81" s="2">
        <v>0</v>
      </c>
      <c r="F81" s="2"/>
      <c r="G81" s="2"/>
      <c r="H81" s="52" t="s">
        <v>192</v>
      </c>
      <c r="I81" s="88" t="s">
        <v>181</v>
      </c>
      <c r="J81" s="129">
        <v>19</v>
      </c>
      <c r="K81" s="129"/>
      <c r="L81" s="112">
        <f t="shared" si="5"/>
        <v>19</v>
      </c>
      <c r="M81" s="129">
        <v>19.5</v>
      </c>
      <c r="N81" s="129"/>
      <c r="O81" s="129">
        <v>202.5</v>
      </c>
      <c r="P81" s="129">
        <v>202.5</v>
      </c>
      <c r="Q81" s="129"/>
      <c r="R81" s="122">
        <f t="shared" si="2"/>
        <v>202.5</v>
      </c>
    </row>
    <row r="82" spans="1:18" ht="57" customHeight="1" x14ac:dyDescent="0.25">
      <c r="A82" s="1" t="s">
        <v>126</v>
      </c>
      <c r="B82" s="1" t="s">
        <v>71</v>
      </c>
      <c r="C82" s="1" t="s">
        <v>24</v>
      </c>
      <c r="D82" s="1" t="s">
        <v>119</v>
      </c>
      <c r="E82" s="2">
        <v>0</v>
      </c>
      <c r="F82" s="2"/>
      <c r="G82" s="2"/>
      <c r="H82" s="123" t="s">
        <v>193</v>
      </c>
      <c r="I82" s="61" t="s">
        <v>182</v>
      </c>
      <c r="J82" s="129">
        <v>1515.8</v>
      </c>
      <c r="K82" s="129"/>
      <c r="L82" s="112">
        <f t="shared" si="5"/>
        <v>1515.8</v>
      </c>
      <c r="M82" s="129">
        <v>1429.8</v>
      </c>
      <c r="N82" s="129"/>
      <c r="O82" s="129">
        <v>1481.7</v>
      </c>
      <c r="P82" s="129">
        <v>1481.7</v>
      </c>
      <c r="Q82" s="129"/>
      <c r="R82" s="122">
        <f t="shared" ref="R82:R87" si="10">P82+Q82</f>
        <v>1481.7</v>
      </c>
    </row>
    <row r="83" spans="1:18" s="128" customFormat="1" ht="34.5" customHeight="1" x14ac:dyDescent="0.25">
      <c r="A83" s="125"/>
      <c r="B83" s="125"/>
      <c r="C83" s="125"/>
      <c r="D83" s="125"/>
      <c r="E83" s="126"/>
      <c r="F83" s="126"/>
      <c r="G83" s="126"/>
      <c r="H83" s="127" t="s">
        <v>213</v>
      </c>
      <c r="I83" s="86" t="s">
        <v>206</v>
      </c>
      <c r="J83" s="113">
        <f>SUM(J84:J87)</f>
        <v>76479</v>
      </c>
      <c r="K83" s="85">
        <f>SUM(K84:K87)</f>
        <v>21112.1</v>
      </c>
      <c r="L83" s="113">
        <f t="shared" si="5"/>
        <v>97591.1</v>
      </c>
      <c r="M83" s="85">
        <f t="shared" ref="M83:R83" si="11">SUM(M84:M87)</f>
        <v>63138.899999999994</v>
      </c>
      <c r="N83" s="85">
        <f t="shared" si="11"/>
        <v>0</v>
      </c>
      <c r="O83" s="85">
        <f t="shared" si="11"/>
        <v>63138.899999999994</v>
      </c>
      <c r="P83" s="85">
        <f t="shared" si="11"/>
        <v>63098</v>
      </c>
      <c r="Q83" s="85">
        <f t="shared" si="11"/>
        <v>335.5</v>
      </c>
      <c r="R83" s="85">
        <f t="shared" si="11"/>
        <v>63433.5</v>
      </c>
    </row>
    <row r="84" spans="1:18" s="128" customFormat="1" ht="126" customHeight="1" x14ac:dyDescent="0.25">
      <c r="A84" s="125"/>
      <c r="B84" s="125"/>
      <c r="C84" s="125"/>
      <c r="D84" s="125"/>
      <c r="E84" s="126"/>
      <c r="F84" s="126"/>
      <c r="G84" s="126"/>
      <c r="H84" s="123" t="s">
        <v>237</v>
      </c>
      <c r="I84" s="61" t="s">
        <v>238</v>
      </c>
      <c r="J84" s="130">
        <v>2815.6</v>
      </c>
      <c r="K84" s="129">
        <v>0.5</v>
      </c>
      <c r="L84" s="112">
        <f t="shared" si="5"/>
        <v>2816.1</v>
      </c>
      <c r="M84" s="129">
        <v>2815.6</v>
      </c>
      <c r="N84" s="129"/>
      <c r="O84" s="112">
        <f t="shared" ref="O84:O87" si="12">M84+N84</f>
        <v>2815.6</v>
      </c>
      <c r="P84" s="129">
        <v>3068.6</v>
      </c>
      <c r="Q84" s="129">
        <v>335.5</v>
      </c>
      <c r="R84" s="122">
        <f t="shared" si="10"/>
        <v>3404.1</v>
      </c>
    </row>
    <row r="85" spans="1:18" ht="125.25" customHeight="1" x14ac:dyDescent="0.25">
      <c r="A85" s="1"/>
      <c r="B85" s="1"/>
      <c r="C85" s="1"/>
      <c r="D85" s="1"/>
      <c r="E85" s="2"/>
      <c r="F85" s="2"/>
      <c r="G85" s="2"/>
      <c r="H85" s="123" t="s">
        <v>207</v>
      </c>
      <c r="I85" s="89" t="s">
        <v>208</v>
      </c>
      <c r="J85" s="129">
        <v>16664.8</v>
      </c>
      <c r="K85" s="129">
        <v>0.1</v>
      </c>
      <c r="L85" s="112">
        <f t="shared" si="5"/>
        <v>16664.899999999998</v>
      </c>
      <c r="M85" s="129">
        <v>16594.3</v>
      </c>
      <c r="N85" s="129"/>
      <c r="O85" s="112">
        <f t="shared" si="12"/>
        <v>16594.3</v>
      </c>
      <c r="P85" s="129">
        <v>16300.4</v>
      </c>
      <c r="Q85" s="129"/>
      <c r="R85" s="122">
        <f t="shared" si="10"/>
        <v>16300.4</v>
      </c>
    </row>
    <row r="86" spans="1:18" ht="108" customHeight="1" x14ac:dyDescent="0.25">
      <c r="A86" s="1"/>
      <c r="B86" s="1"/>
      <c r="C86" s="1"/>
      <c r="D86" s="1"/>
      <c r="E86" s="2"/>
      <c r="F86" s="2"/>
      <c r="G86" s="2"/>
      <c r="H86" s="123" t="s">
        <v>209</v>
      </c>
      <c r="I86" s="61" t="s">
        <v>210</v>
      </c>
      <c r="J86" s="129">
        <v>39990</v>
      </c>
      <c r="K86" s="129"/>
      <c r="L86" s="112">
        <f t="shared" si="5"/>
        <v>39990</v>
      </c>
      <c r="M86" s="129">
        <v>43000</v>
      </c>
      <c r="N86" s="129"/>
      <c r="O86" s="112">
        <f t="shared" si="12"/>
        <v>43000</v>
      </c>
      <c r="P86" s="129">
        <v>43000</v>
      </c>
      <c r="Q86" s="129"/>
      <c r="R86" s="122">
        <f t="shared" si="10"/>
        <v>43000</v>
      </c>
    </row>
    <row r="87" spans="1:18" ht="52.5" customHeight="1" x14ac:dyDescent="0.25">
      <c r="A87" s="1"/>
      <c r="B87" s="1"/>
      <c r="C87" s="1"/>
      <c r="D87" s="1"/>
      <c r="E87" s="2"/>
      <c r="F87" s="2"/>
      <c r="G87" s="2"/>
      <c r="H87" s="123" t="s">
        <v>211</v>
      </c>
      <c r="I87" s="61" t="s">
        <v>212</v>
      </c>
      <c r="J87" s="129">
        <v>17008.599999999999</v>
      </c>
      <c r="K87" s="129">
        <v>21111.5</v>
      </c>
      <c r="L87" s="112">
        <f t="shared" si="5"/>
        <v>38120.1</v>
      </c>
      <c r="M87" s="129">
        <v>729</v>
      </c>
      <c r="N87" s="129"/>
      <c r="O87" s="112">
        <f t="shared" si="12"/>
        <v>729</v>
      </c>
      <c r="P87" s="129">
        <v>729</v>
      </c>
      <c r="Q87" s="129"/>
      <c r="R87" s="122">
        <f t="shared" si="10"/>
        <v>729</v>
      </c>
    </row>
    <row r="88" spans="1:18" ht="32.25" customHeight="1" x14ac:dyDescent="0.25">
      <c r="A88" s="1"/>
      <c r="B88" s="1"/>
      <c r="C88" s="1"/>
      <c r="D88" s="1"/>
      <c r="E88" s="2"/>
      <c r="F88" s="2"/>
      <c r="G88" s="2"/>
      <c r="H88" s="127" t="s">
        <v>233</v>
      </c>
      <c r="I88" s="132" t="s">
        <v>234</v>
      </c>
      <c r="J88" s="141">
        <v>4329.8999999999996</v>
      </c>
      <c r="K88" s="142"/>
      <c r="L88" s="113">
        <f t="shared" si="5"/>
        <v>4329.8999999999996</v>
      </c>
      <c r="M88" s="141">
        <v>0</v>
      </c>
      <c r="N88" s="141">
        <v>0</v>
      </c>
      <c r="O88" s="141">
        <v>0</v>
      </c>
      <c r="P88" s="82">
        <v>0</v>
      </c>
      <c r="Q88" s="82">
        <v>0</v>
      </c>
      <c r="R88" s="82">
        <v>0</v>
      </c>
    </row>
    <row r="89" spans="1:18" ht="52.5" customHeight="1" x14ac:dyDescent="0.25">
      <c r="A89" s="1"/>
      <c r="B89" s="1"/>
      <c r="C89" s="1"/>
      <c r="D89" s="1"/>
      <c r="E89" s="2"/>
      <c r="F89" s="2"/>
      <c r="G89" s="2"/>
      <c r="H89" s="123" t="s">
        <v>235</v>
      </c>
      <c r="I89" s="133" t="s">
        <v>236</v>
      </c>
      <c r="J89" s="82">
        <v>4329.8999999999996</v>
      </c>
      <c r="K89" s="131"/>
      <c r="L89" s="112">
        <f t="shared" si="5"/>
        <v>4329.8999999999996</v>
      </c>
      <c r="M89" s="82">
        <v>0</v>
      </c>
      <c r="N89" s="82">
        <v>0</v>
      </c>
      <c r="O89" s="82">
        <v>0</v>
      </c>
      <c r="P89" s="82">
        <v>0</v>
      </c>
      <c r="Q89" s="82">
        <v>0</v>
      </c>
      <c r="R89" s="82">
        <v>0</v>
      </c>
    </row>
    <row r="90" spans="1:18" x14ac:dyDescent="0.25">
      <c r="A90" s="25"/>
      <c r="B90" s="25"/>
      <c r="C90" s="25"/>
      <c r="D90" s="25"/>
      <c r="E90" s="26"/>
      <c r="F90" s="27"/>
      <c r="G90" s="27"/>
      <c r="H90" s="54"/>
      <c r="I90" s="93" t="s">
        <v>127</v>
      </c>
      <c r="J90" s="72">
        <f>J10+J53</f>
        <v>1096157.4000000001</v>
      </c>
      <c r="K90" s="72">
        <f>K10+K53</f>
        <v>39641.699999999997</v>
      </c>
      <c r="L90" s="113">
        <f t="shared" si="5"/>
        <v>1135799.1000000001</v>
      </c>
      <c r="M90" s="72">
        <f>M10+M53</f>
        <v>1066376.3999999999</v>
      </c>
      <c r="N90" s="72">
        <f>N10+N53</f>
        <v>19147.5</v>
      </c>
      <c r="O90" s="113">
        <f t="shared" ref="O90" si="13">M90+N90</f>
        <v>1085523.8999999999</v>
      </c>
      <c r="P90" s="72">
        <f>P10+P53</f>
        <v>1082374.2</v>
      </c>
      <c r="Q90" s="72">
        <f>Q10+Q53</f>
        <v>785.09999999999991</v>
      </c>
      <c r="R90" s="121">
        <f t="shared" ref="R90" si="14">P90+Q90</f>
        <v>1083159.3</v>
      </c>
    </row>
    <row r="91" spans="1:18" hidden="1" x14ac:dyDescent="0.25">
      <c r="A91" s="25"/>
      <c r="B91" s="25"/>
      <c r="C91" s="25"/>
      <c r="D91" s="25"/>
      <c r="E91" s="26"/>
      <c r="F91" s="27"/>
      <c r="G91" s="27"/>
      <c r="H91" s="35"/>
      <c r="I91" s="94" t="s">
        <v>128</v>
      </c>
      <c r="J91" s="78"/>
      <c r="K91" s="78"/>
      <c r="L91" s="116"/>
      <c r="M91" s="78"/>
      <c r="N91" s="116"/>
      <c r="O91" s="78"/>
      <c r="P91" s="108">
        <f>P92-P90</f>
        <v>-356036.19999999995</v>
      </c>
      <c r="Q91" s="111"/>
      <c r="R91" s="120"/>
    </row>
    <row r="92" spans="1:18" hidden="1" x14ac:dyDescent="0.25">
      <c r="A92" s="25"/>
      <c r="B92" s="25"/>
      <c r="C92" s="25"/>
      <c r="D92" s="25"/>
      <c r="E92" s="26"/>
      <c r="F92" s="27"/>
      <c r="G92" s="27"/>
      <c r="H92" s="28"/>
      <c r="I92" s="95" t="s">
        <v>129</v>
      </c>
      <c r="J92" s="79"/>
      <c r="K92" s="117"/>
      <c r="L92" s="118"/>
      <c r="M92" s="117"/>
      <c r="N92" s="118"/>
      <c r="O92" s="117"/>
      <c r="P92" s="119">
        <f>E9</f>
        <v>726338</v>
      </c>
      <c r="Q92" s="111"/>
      <c r="R92" s="120"/>
    </row>
    <row r="93" spans="1:18" ht="15" x14ac:dyDescent="0.25">
      <c r="H93" s="54"/>
      <c r="I93" s="93" t="s">
        <v>173</v>
      </c>
      <c r="J93" s="80">
        <f>J90-J94</f>
        <v>-28024.899999999907</v>
      </c>
      <c r="K93" s="80">
        <f>K90-K94</f>
        <v>-3519</v>
      </c>
      <c r="L93" s="113">
        <f>L90-L94</f>
        <v>-31543.899999999907</v>
      </c>
      <c r="M93" s="80">
        <f>M90-M94</f>
        <v>0</v>
      </c>
      <c r="N93" s="67"/>
      <c r="O93" s="80">
        <f>O90-O94</f>
        <v>0</v>
      </c>
      <c r="P93" s="80">
        <f>P90-P94</f>
        <v>0</v>
      </c>
      <c r="Q93" s="80"/>
      <c r="R93" s="80">
        <f>R90-R94</f>
        <v>0</v>
      </c>
    </row>
    <row r="94" spans="1:18" ht="15" x14ac:dyDescent="0.25">
      <c r="H94" s="54"/>
      <c r="I94" s="93" t="s">
        <v>129</v>
      </c>
      <c r="J94" s="81">
        <v>1124182.3</v>
      </c>
      <c r="K94" s="96">
        <v>43160.7</v>
      </c>
      <c r="L94" s="113">
        <v>1167343</v>
      </c>
      <c r="M94" s="72">
        <v>1066376.3999999999</v>
      </c>
      <c r="N94" s="72">
        <v>19147.5</v>
      </c>
      <c r="O94" s="113">
        <v>1085523.8999999999</v>
      </c>
      <c r="P94" s="72">
        <v>1082374.2</v>
      </c>
      <c r="Q94" s="87">
        <v>785.1</v>
      </c>
      <c r="R94" s="121">
        <v>1083159.3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2024-05-17T11:34:45Z</dcterms:modified>
</cp:coreProperties>
</file>