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89" i="1" l="1"/>
  <c r="O89" i="1"/>
  <c r="N75" i="1" l="1"/>
  <c r="Q75" i="1"/>
  <c r="R53" i="1"/>
  <c r="R77" i="1"/>
  <c r="R76" i="1"/>
  <c r="O77" i="1"/>
  <c r="O76" i="1"/>
  <c r="R74" i="1"/>
  <c r="R73" i="1"/>
  <c r="R72" i="1"/>
  <c r="R71" i="1"/>
  <c r="R70" i="1"/>
  <c r="O74" i="1"/>
  <c r="O73" i="1"/>
  <c r="O72" i="1"/>
  <c r="O71" i="1"/>
  <c r="O70" i="1"/>
  <c r="R67" i="1"/>
  <c r="L60" i="1"/>
  <c r="R62" i="1"/>
  <c r="O62" i="1"/>
  <c r="R65" i="1"/>
  <c r="O65" i="1"/>
  <c r="R59" i="1"/>
  <c r="L40" i="1"/>
  <c r="R42" i="1"/>
  <c r="O42" i="1"/>
  <c r="L44" i="1"/>
  <c r="L42" i="1"/>
  <c r="L89" i="1" l="1"/>
  <c r="K75" i="1"/>
  <c r="L76" i="1"/>
  <c r="K58" i="1"/>
  <c r="M10" i="1" l="1"/>
  <c r="J10" i="1"/>
  <c r="O66" i="1" l="1"/>
  <c r="R61" i="1"/>
  <c r="O61" i="1"/>
  <c r="L62" i="1" l="1"/>
  <c r="L61" i="1"/>
  <c r="L59" i="1"/>
  <c r="J54" i="1"/>
  <c r="L54" i="1" s="1"/>
  <c r="L66" i="1" l="1"/>
  <c r="L64" i="1"/>
  <c r="R63" i="1"/>
  <c r="M58" i="1" l="1"/>
  <c r="M75" i="1"/>
  <c r="P58" i="1" l="1"/>
  <c r="P75" i="1"/>
  <c r="J58" i="1"/>
  <c r="J75" i="1"/>
  <c r="R79" i="1" l="1"/>
  <c r="O79" i="1"/>
  <c r="L77" i="1"/>
  <c r="Q69" i="1"/>
  <c r="N69" i="1"/>
  <c r="K69" i="1"/>
  <c r="R68" i="1"/>
  <c r="Q58" i="1"/>
  <c r="N58" i="1"/>
  <c r="K53" i="1" l="1"/>
  <c r="O11" i="1"/>
  <c r="O12" i="1"/>
  <c r="P10" i="1"/>
  <c r="K52" i="1" l="1"/>
  <c r="K85" i="1" s="1"/>
  <c r="R80" i="1" l="1"/>
  <c r="O80" i="1"/>
  <c r="L75" i="1"/>
  <c r="R78" i="1" l="1"/>
  <c r="R75" i="1" s="1"/>
  <c r="O78" i="1"/>
  <c r="O75" i="1" s="1"/>
  <c r="L80" i="1"/>
  <c r="L79" i="1"/>
  <c r="L78" i="1"/>
  <c r="Q53" i="1"/>
  <c r="Q52" i="1" s="1"/>
  <c r="N53" i="1"/>
  <c r="N52" i="1" s="1"/>
  <c r="Q85" i="1" l="1"/>
  <c r="N85" i="1"/>
  <c r="R56" i="1"/>
  <c r="R55" i="1"/>
  <c r="R46" i="1"/>
  <c r="R45" i="1"/>
  <c r="R43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69" i="1"/>
  <c r="O53" i="1" s="1"/>
  <c r="O68" i="1"/>
  <c r="O63" i="1"/>
  <c r="O56" i="1"/>
  <c r="O55" i="1"/>
  <c r="O46" i="1"/>
  <c r="O45" i="1"/>
  <c r="O43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88" i="1"/>
  <c r="O10" i="1" l="1"/>
  <c r="R58" i="1"/>
  <c r="O58" i="1"/>
  <c r="L74" i="1"/>
  <c r="L73" i="1"/>
  <c r="L72" i="1"/>
  <c r="L71" i="1"/>
  <c r="L70" i="1"/>
  <c r="L68" i="1"/>
  <c r="L65" i="1"/>
  <c r="L63" i="1"/>
  <c r="L56" i="1"/>
  <c r="L55" i="1"/>
  <c r="L46" i="1"/>
  <c r="L45" i="1"/>
  <c r="L43" i="1"/>
  <c r="L41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58" i="1" l="1"/>
  <c r="L69" i="1"/>
  <c r="P69" i="1"/>
  <c r="R69" i="1" s="1"/>
  <c r="M69" i="1"/>
  <c r="J69" i="1"/>
  <c r="J53" i="1" s="1"/>
  <c r="J52" i="1" s="1"/>
  <c r="J85" i="1" s="1"/>
  <c r="P54" i="1" l="1"/>
  <c r="M54" i="1"/>
  <c r="O54" i="1" l="1"/>
  <c r="M53" i="1"/>
  <c r="M52" i="1" s="1"/>
  <c r="R54" i="1"/>
  <c r="P53" i="1"/>
  <c r="L53" i="1" l="1"/>
  <c r="L52" i="1" s="1"/>
  <c r="R52" i="1"/>
  <c r="P52" i="1"/>
  <c r="P85" i="1" s="1"/>
  <c r="P88" i="1" s="1"/>
  <c r="O52" i="1"/>
  <c r="M85" i="1"/>
  <c r="R10" i="1"/>
  <c r="L10" i="1"/>
  <c r="E9" i="1"/>
  <c r="P87" i="1" s="1"/>
  <c r="F9" i="1"/>
  <c r="O85" i="1" l="1"/>
  <c r="O88" i="1" s="1"/>
  <c r="M88" i="1"/>
  <c r="R85" i="1"/>
  <c r="R88" i="1" s="1"/>
  <c r="J88" i="1"/>
  <c r="L85" i="1"/>
  <c r="L88" i="1" s="1"/>
  <c r="P86" i="1"/>
</calcChain>
</file>

<file path=xl/sharedStrings.xml><?xml version="1.0" encoding="utf-8"?>
<sst xmlns="http://schemas.openxmlformats.org/spreadsheetml/2006/main" count="358" uniqueCount="240">
  <si>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</si>
  <si>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</si>
  <si>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</si>
  <si>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</si>
  <si>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</si>
  <si>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</si>
  <si>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</si>
  <si>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</si>
  <si>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</si>
  <si>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</si>
  <si>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</si>
  <si>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</si>
  <si>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</si>
  <si>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</si>
  <si>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</si>
  <si>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</si>
  <si>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</si>
  <si>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</si>
  <si>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</si>
  <si>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</si>
  <si>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</si>
  <si>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</si>
  <si>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</si>
  <si>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</si>
  <si>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</si>
  <si>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</si>
  <si>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</si>
  <si>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</si>
  <si>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</si>
  <si>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</si>
  <si>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</si>
  <si>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</si>
  <si>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</si>
  <si>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</si>
  <si>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</si>
  <si>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</si>
  <si>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</si>
  <si>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</si>
  <si>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</si>
  <si>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</si>
  <si>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</si>
  <si>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</si>
  <si>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</si>
  <si>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</si>
  <si>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</si>
  <si>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</si>
  <si>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</si>
  <si>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</si>
  <si>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</si>
  <si>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</si>
  <si>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</si>
  <si>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</si>
  <si>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</si>
  <si>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</si>
  <si>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</si>
  <si>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</si>
  <si>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</si>
  <si>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</si>
  <si>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</si>
  <si>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</si>
  <si>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</si>
  <si>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</si>
  <si>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</si>
  <si>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</si>
  <si>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</si>
  <si>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</si>
  <si>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</si>
  <si>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</si>
  <si>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</si>
  <si>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</si>
  <si>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</si>
  <si>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</si>
  <si>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</si>
  <si>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</si>
  <si>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</si>
  <si>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</si>
  <si>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</si>
  <si>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</si>
  <si>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</si>
  <si>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</si>
  <si>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</si>
  <si>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</si>
  <si>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</si>
  <si>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</si>
  <si>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</si>
  <si>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</si>
  <si>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</si>
  <si>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</si>
  <si>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</si>
  <si>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</si>
  <si>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</si>
  <si>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</si>
  <si>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</si>
  <si>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</si>
  <si>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</si>
  <si>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</si>
  <si>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</si>
  <si>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</si>
  <si>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</si>
  <si>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</si>
  <si>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</si>
  <si>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</si>
  <si>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</si>
  <si>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</si>
  <si>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</si>
  <si>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</si>
  <si>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</si>
  <si>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</si>
  <si>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</si>
  <si>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</si>
  <si>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</si>
  <si>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</si>
  <si>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</si>
  <si>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</si>
  <si>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</si>
  <si>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</si>
  <si>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</si>
  <si>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</si>
  <si>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</si>
  <si>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</si>
  <si>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</si>
  <si>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</si>
  <si>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</si>
  <si>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</si>
  <si>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</si>
  <si>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</si>
  <si>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</si>
  <si>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</si>
  <si>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</si>
  <si>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</si>
  <si>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</si>
  <si>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</si>
  <si>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</si>
  <si>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</si>
  <si>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</si>
  <si>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</si>
  <si>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</si>
  <si>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</si>
  <si>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</si>
  <si>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</si>
  <si>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</si>
  <si>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</si>
  <si>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</si>
  <si>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</si>
  <si>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</si>
  <si>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</si>
  <si>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</si>
  <si>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</si>
  <si>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</si>
  <si>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</si>
  <si>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</si>
  <si>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</si>
  <si>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</si>
  <si>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</si>
  <si>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</si>
  <si>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</si>
  <si>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</si>
  <si>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</si>
  <si>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</si>
  <si>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</si>
  <si>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</si>
  <si>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</si>
  <si>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</si>
  <si>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</si>
  <si>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</si>
  <si>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</si>
  <si>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</si>
  <si>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</si>
  <si>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</si>
  <si>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</si>
  <si>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</si>
  <si>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</si>
  <si>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</si>
  <si>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</si>
  <si>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</si>
  <si>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</si>
  <si>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2 02 25467 14 0000 150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</si>
  <si>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</si>
  <si>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</si>
  <si>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</si>
  <si>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</si>
  <si>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</si>
  <si>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</si>
  <si>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2025 год план</t>
  </si>
  <si>
    <t>изменения (+/-)</t>
  </si>
  <si>
    <t>2025 год с изменениями</t>
  </si>
  <si>
    <t>2 02 20302 14 0000 150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</si>
  <si>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</si>
  <si>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</si>
  <si>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</si>
  <si>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</si>
  <si>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</si>
  <si>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</si>
  <si>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</si>
  <si>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</si>
  <si>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2026 год план</t>
  </si>
  <si>
    <t>2026 год с изменениями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</si>
  <si>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</si>
  <si>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</si>
  <si>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2 02 25576 14 0000 150</t>
  </si>
  <si>
    <t>Субсидии бюджетам на обеспечение комплексного развития сельских территорий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</si>
  <si>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</si>
  <si>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</si>
  <si>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</si>
  <si>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</si>
  <si>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</si>
  <si>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</si>
  <si>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</si>
  <si>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</si>
  <si>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</si>
  <si>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</si>
  <si>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</si>
  <si>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</si>
  <si>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</si>
  <si>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</si>
  <si>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</si>
  <si>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</si>
  <si>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2 02 19999 14 0000 150</t>
  </si>
  <si>
    <t>Прочие дотации бюджетам муниципальных округов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</si>
  <si>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</si>
  <si>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2 02 45050 14 0000 150</t>
  </si>
  <si>
    <t xml:space="preserve">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</si>
  <si>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</si>
  <si>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</si>
  <si>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2 04 04010 14 0000 150</t>
  </si>
  <si>
    <t>Предоставление негосударственными организациями грантов для получателей средств бюджетов муниципальных округов</t>
  </si>
  <si>
    <t>Анализ изменений  доходов бюджета  муниципального  образования "Муниципальный округ Якшур-Бодьиский район Удмуртской Республики" на 2025 год и плановый период 2026 и 2027 годов</t>
  </si>
  <si>
    <t>2027 год план</t>
  </si>
  <si>
    <t>2027 год с изменениями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</si>
  <si>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</si>
  <si>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</si>
  <si>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1 14 06024 14 0000 430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</si>
  <si>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</si>
  <si>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1 14 13040 14 0000 410</t>
  </si>
  <si>
    <t>Субсидии бюджетам муниципальных округов на поддержку отрасли культуры</t>
  </si>
  <si>
    <t>2 02 25519 14 0000 150</t>
  </si>
  <si>
    <t>2 02 25116 14 0000 150</t>
  </si>
  <si>
    <t xml:space="preserve"> 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</si>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</sst>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46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7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7" fontId="17" fillId="0" borderId="6" xfId="1" applyNumberFormat="1" applyFont="1" applyBorder="1" applyAlignment="1" applyProtection="1">
      <alignment horizontal="right" vertical="center" wrapText="1"/>
    </xf>
    <xf numFmtId="0" fontId="17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18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7" fillId="0" borderId="2" xfId="2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167" fontId="2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Fill="1" applyBorder="1" applyAlignment="1">
      <alignment vertical="center"/>
    </xf>
    <xf numFmtId="0" fontId="17" fillId="0" borderId="6" xfId="1" applyNumberFormat="1" applyFont="1" applyBorder="1" applyAlignment="1" applyProtection="1">
      <alignment vertical="center" wrapText="1"/>
    </xf>
    <xf numFmtId="0" fontId="14" fillId="0" borderId="6" xfId="1" applyNumberFormat="1" applyFont="1" applyBorder="1" applyAlignment="1" applyProtection="1">
      <alignment vertical="center" wrapText="1"/>
    </xf>
    <xf numFmtId="164" fontId="19" fillId="0" borderId="2" xfId="0" applyNumberFormat="1" applyFont="1" applyBorder="1" applyAlignment="1">
      <alignment wrapText="1"/>
    </xf>
    <xf numFmtId="164" fontId="20" fillId="0" borderId="2" xfId="0" applyNumberFormat="1" applyFont="1" applyBorder="1" applyAlignment="1">
      <alignment wrapText="1"/>
    </xf>
    <xf numFmtId="165" fontId="15" fillId="0" borderId="2" xfId="0" applyNumberFormat="1" applyFont="1" applyBorder="1" applyAlignment="1"/>
    <xf numFmtId="0" fontId="2" fillId="0" borderId="6" xfId="4" applyFont="1" applyFill="1" applyBorder="1" applyAlignment="1">
      <alignment horizontal="left" vertical="center" wrapText="1"/>
    </xf>
    <xf numFmtId="165" fontId="15" fillId="0" borderId="2" xfId="0" applyNumberFormat="1" applyFont="1" applyBorder="1" applyAlignment="1">
      <alignment vertical="center"/>
    </xf>
    <xf numFmtId="2" fontId="6" fillId="0" borderId="6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7" fillId="0" borderId="2" xfId="1" applyNumberFormat="1" applyFont="1" applyBorder="1" applyAlignment="1" applyProtection="1">
      <alignment horizontal="right" vertical="center" wrapText="1"/>
    </xf>
    <xf numFmtId="0" fontId="14" fillId="0" borderId="2" xfId="1" applyNumberFormat="1" applyFont="1" applyBorder="1" applyAlignment="1" applyProtection="1">
      <alignment horizontal="left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tabSelected="1" showWhiteSpace="0" topLeftCell="H81" zoomScaleNormal="100" workbookViewId="0">
      <selection activeCell="J90" sqref="J90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4.28515625" style="31" customWidth="1"/>
    <col min="11" max="11" width="16.140625" style="31" customWidth="1"/>
    <col min="12" max="12" width="17.28515625" style="31" customWidth="1"/>
    <col min="13" max="13" width="13" style="31" customWidth="1"/>
    <col min="14" max="14" width="11.42578125" style="31" customWidth="1"/>
    <col min="15" max="15" width="12.7109375" style="31" customWidth="1"/>
    <col min="16" max="16" width="14.42578125" style="34" customWidth="1"/>
    <col min="17" max="17" width="11.140625" style="34" customWidth="1"/>
    <col min="18" max="18" width="19.140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94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39" t="s">
        <v>226</v>
      </c>
      <c r="I3" s="140"/>
      <c r="J3" s="140"/>
      <c r="K3" s="140"/>
      <c r="L3" s="140"/>
      <c r="M3" s="140"/>
      <c r="N3" s="140"/>
      <c r="O3" s="140"/>
      <c r="P3" s="140"/>
      <c r="Q3" s="89"/>
    </row>
    <row r="4" spans="1:18" ht="32.25" customHeight="1" x14ac:dyDescent="0.25">
      <c r="E4" s="10"/>
      <c r="F4" s="10"/>
      <c r="G4" s="10"/>
      <c r="P4" s="54" t="s">
        <v>147</v>
      </c>
      <c r="Q4" s="54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41" t="s">
        <v>0</v>
      </c>
      <c r="I5" s="142" t="s">
        <v>1</v>
      </c>
      <c r="J5" s="143" t="s">
        <v>148</v>
      </c>
      <c r="K5" s="143"/>
      <c r="L5" s="143"/>
      <c r="M5" s="144"/>
      <c r="N5" s="144"/>
      <c r="O5" s="144"/>
      <c r="P5" s="144"/>
      <c r="Q5" s="145"/>
      <c r="R5" s="145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41"/>
      <c r="I6" s="142"/>
      <c r="J6" s="95" t="s">
        <v>183</v>
      </c>
      <c r="K6" s="95" t="s">
        <v>184</v>
      </c>
      <c r="L6" s="95" t="s">
        <v>185</v>
      </c>
      <c r="M6" s="95" t="s">
        <v>195</v>
      </c>
      <c r="N6" s="95" t="s">
        <v>184</v>
      </c>
      <c r="O6" s="95" t="s">
        <v>196</v>
      </c>
      <c r="P6" s="96" t="s">
        <v>227</v>
      </c>
      <c r="Q6" s="95" t="s">
        <v>184</v>
      </c>
      <c r="R6" s="95" t="s">
        <v>228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97" t="s">
        <v>11</v>
      </c>
      <c r="Q7" s="38"/>
      <c r="R7" s="105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10"/>
      <c r="M8" s="40"/>
      <c r="N8" s="110"/>
      <c r="O8" s="40"/>
      <c r="P8" s="98" t="s">
        <v>21</v>
      </c>
      <c r="Q8" s="41"/>
      <c r="R8" s="90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11"/>
      <c r="M9" s="43"/>
      <c r="N9" s="111"/>
      <c r="O9" s="43"/>
      <c r="P9" s="99">
        <v>726338</v>
      </c>
      <c r="Q9" s="44"/>
      <c r="R9" s="49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0" t="s">
        <v>28</v>
      </c>
      <c r="I10" s="45" t="s">
        <v>29</v>
      </c>
      <c r="J10" s="61">
        <f>J11+J13+J15+J19+J23+J25+J28+J32+J38+J40+J45+J47</f>
        <v>515004.1</v>
      </c>
      <c r="K10" s="134">
        <v>0</v>
      </c>
      <c r="L10" s="71">
        <f t="shared" ref="L10:L56" si="0">J10+K10</f>
        <v>515004.1</v>
      </c>
      <c r="M10" s="61">
        <f>M11+M13+M15+M19+M23+M25+M28+M32+M38+M40+M45+M47</f>
        <v>527398.40000000002</v>
      </c>
      <c r="N10" s="120"/>
      <c r="O10" s="61">
        <f>O11+O13+O15+O19+O23+O25+O28+O32+O38+O40+O45+O47</f>
        <v>527398.40000000002</v>
      </c>
      <c r="P10" s="61">
        <f>P11+P13+P15+P19+P23+P25+P28+P32+P38+P40+P45</f>
        <v>559073.4</v>
      </c>
      <c r="Q10" s="106"/>
      <c r="R10" s="85">
        <f t="shared" ref="R10:R73" si="1">P10+Q10</f>
        <v>559073.4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0" t="s">
        <v>31</v>
      </c>
      <c r="I11" s="45" t="s">
        <v>32</v>
      </c>
      <c r="J11" s="61">
        <v>359752</v>
      </c>
      <c r="K11" s="134">
        <v>0</v>
      </c>
      <c r="L11" s="71">
        <f t="shared" si="0"/>
        <v>359752</v>
      </c>
      <c r="M11" s="62">
        <v>377740</v>
      </c>
      <c r="N11" s="64"/>
      <c r="O11" s="71">
        <f t="shared" ref="O11:O68" si="2">M11+N11</f>
        <v>377740</v>
      </c>
      <c r="P11" s="100">
        <v>396627</v>
      </c>
      <c r="Q11" s="62"/>
      <c r="R11" s="76">
        <f t="shared" si="1"/>
        <v>396627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1" t="s">
        <v>124</v>
      </c>
      <c r="I12" s="46" t="s">
        <v>125</v>
      </c>
      <c r="J12" s="63">
        <v>359752</v>
      </c>
      <c r="K12" s="135">
        <v>0</v>
      </c>
      <c r="L12" s="72">
        <f t="shared" si="0"/>
        <v>359752</v>
      </c>
      <c r="M12" s="64">
        <v>377740</v>
      </c>
      <c r="N12" s="64"/>
      <c r="O12" s="72">
        <f t="shared" si="2"/>
        <v>377740</v>
      </c>
      <c r="P12" s="101">
        <v>396627</v>
      </c>
      <c r="Q12" s="64"/>
      <c r="R12" s="76">
        <f t="shared" si="1"/>
        <v>396627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0" t="s">
        <v>37</v>
      </c>
      <c r="I13" s="45" t="s">
        <v>38</v>
      </c>
      <c r="J13" s="88">
        <v>39666.5</v>
      </c>
      <c r="K13" s="88"/>
      <c r="L13" s="72">
        <f t="shared" si="0"/>
        <v>39666.5</v>
      </c>
      <c r="M13" s="68">
        <v>40927.4</v>
      </c>
      <c r="N13" s="66"/>
      <c r="O13" s="71">
        <f t="shared" si="2"/>
        <v>40927.4</v>
      </c>
      <c r="P13" s="88">
        <v>53715.4</v>
      </c>
      <c r="Q13" s="68"/>
      <c r="R13" s="76">
        <f t="shared" si="1"/>
        <v>53715.4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5" t="s">
        <v>149</v>
      </c>
      <c r="I14" s="55" t="s">
        <v>150</v>
      </c>
      <c r="J14" s="65">
        <v>39666.5</v>
      </c>
      <c r="K14" s="65"/>
      <c r="L14" s="72">
        <f t="shared" si="0"/>
        <v>39666.5</v>
      </c>
      <c r="M14" s="66">
        <v>40927.4</v>
      </c>
      <c r="N14" s="66"/>
      <c r="O14" s="72">
        <f t="shared" si="2"/>
        <v>40927.4</v>
      </c>
      <c r="P14" s="65">
        <v>53715.4</v>
      </c>
      <c r="Q14" s="66"/>
      <c r="R14" s="76">
        <f t="shared" si="1"/>
        <v>53715.4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0" t="s">
        <v>40</v>
      </c>
      <c r="I15" s="45" t="s">
        <v>41</v>
      </c>
      <c r="J15" s="67">
        <v>25618</v>
      </c>
      <c r="K15" s="67"/>
      <c r="L15" s="71">
        <f t="shared" si="0"/>
        <v>25618</v>
      </c>
      <c r="M15" s="67">
        <v>25618</v>
      </c>
      <c r="N15" s="66"/>
      <c r="O15" s="72">
        <f t="shared" si="2"/>
        <v>25618</v>
      </c>
      <c r="P15" s="67">
        <v>25618</v>
      </c>
      <c r="Q15" s="68"/>
      <c r="R15" s="76">
        <f t="shared" si="1"/>
        <v>25618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5" t="s">
        <v>174</v>
      </c>
      <c r="I16" s="55" t="s">
        <v>151</v>
      </c>
      <c r="J16" s="69">
        <v>21199</v>
      </c>
      <c r="K16" s="69"/>
      <c r="L16" s="72">
        <f t="shared" si="0"/>
        <v>21199</v>
      </c>
      <c r="M16" s="69">
        <v>21199</v>
      </c>
      <c r="N16" s="66"/>
      <c r="O16" s="72">
        <f t="shared" si="2"/>
        <v>21199</v>
      </c>
      <c r="P16" s="69">
        <v>21199</v>
      </c>
      <c r="Q16" s="66"/>
      <c r="R16" s="76">
        <f t="shared" si="1"/>
        <v>21199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1" t="s">
        <v>44</v>
      </c>
      <c r="I17" s="46" t="s">
        <v>45</v>
      </c>
      <c r="J17" s="70">
        <v>750</v>
      </c>
      <c r="K17" s="70"/>
      <c r="L17" s="72">
        <f t="shared" si="0"/>
        <v>750</v>
      </c>
      <c r="M17" s="70">
        <v>750</v>
      </c>
      <c r="N17" s="66"/>
      <c r="O17" s="72">
        <f t="shared" si="2"/>
        <v>750</v>
      </c>
      <c r="P17" s="70">
        <v>750</v>
      </c>
      <c r="Q17" s="66"/>
      <c r="R17" s="76">
        <f t="shared" si="1"/>
        <v>750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1" t="s">
        <v>47</v>
      </c>
      <c r="I18" s="46" t="s">
        <v>182</v>
      </c>
      <c r="J18" s="70">
        <v>3669</v>
      </c>
      <c r="K18" s="70"/>
      <c r="L18" s="72">
        <f t="shared" si="0"/>
        <v>3669</v>
      </c>
      <c r="M18" s="70">
        <v>3669</v>
      </c>
      <c r="N18" s="66"/>
      <c r="O18" s="72">
        <f t="shared" si="2"/>
        <v>3669</v>
      </c>
      <c r="P18" s="70">
        <v>3669</v>
      </c>
      <c r="Q18" s="66"/>
      <c r="R18" s="76">
        <f t="shared" si="1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0" t="s">
        <v>49</v>
      </c>
      <c r="I19" s="45" t="s">
        <v>50</v>
      </c>
      <c r="J19" s="71">
        <v>26169</v>
      </c>
      <c r="K19" s="71"/>
      <c r="L19" s="71">
        <f t="shared" si="0"/>
        <v>26169</v>
      </c>
      <c r="M19" s="71">
        <v>26169</v>
      </c>
      <c r="N19" s="73"/>
      <c r="O19" s="71">
        <f t="shared" si="2"/>
        <v>26169</v>
      </c>
      <c r="P19" s="71">
        <v>26169</v>
      </c>
      <c r="Q19" s="74"/>
      <c r="R19" s="76">
        <f t="shared" si="1"/>
        <v>26169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1" t="s">
        <v>127</v>
      </c>
      <c r="I20" s="46" t="s">
        <v>126</v>
      </c>
      <c r="J20" s="72">
        <v>6898</v>
      </c>
      <c r="K20" s="72"/>
      <c r="L20" s="72">
        <f t="shared" si="0"/>
        <v>6898</v>
      </c>
      <c r="M20" s="72">
        <v>6898</v>
      </c>
      <c r="N20" s="73"/>
      <c r="O20" s="72">
        <f t="shared" si="2"/>
        <v>6898</v>
      </c>
      <c r="P20" s="72">
        <v>6898</v>
      </c>
      <c r="Q20" s="73"/>
      <c r="R20" s="76">
        <f t="shared" si="1"/>
        <v>6898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1" t="s">
        <v>128</v>
      </c>
      <c r="I21" s="46" t="s">
        <v>129</v>
      </c>
      <c r="J21" s="72">
        <v>13553</v>
      </c>
      <c r="K21" s="72"/>
      <c r="L21" s="72">
        <f t="shared" si="0"/>
        <v>13553</v>
      </c>
      <c r="M21" s="72">
        <v>13553</v>
      </c>
      <c r="N21" s="73"/>
      <c r="O21" s="72">
        <f t="shared" si="2"/>
        <v>13553</v>
      </c>
      <c r="P21" s="72">
        <v>13553</v>
      </c>
      <c r="Q21" s="73"/>
      <c r="R21" s="76">
        <f t="shared" si="1"/>
        <v>13553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1" t="s">
        <v>144</v>
      </c>
      <c r="I22" s="46" t="s">
        <v>130</v>
      </c>
      <c r="J22" s="72">
        <v>5718</v>
      </c>
      <c r="K22" s="72"/>
      <c r="L22" s="72">
        <f t="shared" si="0"/>
        <v>5718</v>
      </c>
      <c r="M22" s="72">
        <v>5718</v>
      </c>
      <c r="N22" s="73"/>
      <c r="O22" s="72">
        <f t="shared" si="2"/>
        <v>5718</v>
      </c>
      <c r="P22" s="72">
        <v>5718</v>
      </c>
      <c r="Q22" s="73"/>
      <c r="R22" s="76">
        <f t="shared" si="1"/>
        <v>5718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0" t="s">
        <v>56</v>
      </c>
      <c r="I23" s="45" t="s">
        <v>57</v>
      </c>
      <c r="J23" s="71">
        <v>7125</v>
      </c>
      <c r="K23" s="71"/>
      <c r="L23" s="71">
        <f t="shared" si="0"/>
        <v>7125</v>
      </c>
      <c r="M23" s="71">
        <v>7125</v>
      </c>
      <c r="N23" s="73"/>
      <c r="O23" s="71">
        <f t="shared" si="2"/>
        <v>7125</v>
      </c>
      <c r="P23" s="71">
        <v>7125</v>
      </c>
      <c r="Q23" s="74"/>
      <c r="R23" s="76">
        <f t="shared" si="1"/>
        <v>7125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1" t="s">
        <v>59</v>
      </c>
      <c r="I24" s="46" t="s">
        <v>60</v>
      </c>
      <c r="J24" s="72">
        <v>7125</v>
      </c>
      <c r="K24" s="72"/>
      <c r="L24" s="72">
        <f t="shared" si="0"/>
        <v>7125</v>
      </c>
      <c r="M24" s="72">
        <v>7125</v>
      </c>
      <c r="N24" s="73"/>
      <c r="O24" s="72">
        <f t="shared" si="2"/>
        <v>7125</v>
      </c>
      <c r="P24" s="72">
        <v>7125</v>
      </c>
      <c r="Q24" s="73"/>
      <c r="R24" s="76">
        <f t="shared" si="1"/>
        <v>7125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0" t="s">
        <v>62</v>
      </c>
      <c r="I25" s="45" t="s">
        <v>63</v>
      </c>
      <c r="J25" s="71">
        <v>2800</v>
      </c>
      <c r="K25" s="71"/>
      <c r="L25" s="72">
        <f t="shared" si="0"/>
        <v>2800</v>
      </c>
      <c r="M25" s="71">
        <v>2800</v>
      </c>
      <c r="N25" s="73"/>
      <c r="O25" s="71">
        <f t="shared" si="2"/>
        <v>2800</v>
      </c>
      <c r="P25" s="71">
        <v>2800</v>
      </c>
      <c r="Q25" s="74"/>
      <c r="R25" s="76">
        <f t="shared" si="1"/>
        <v>2800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1" t="s">
        <v>65</v>
      </c>
      <c r="I26" s="46" t="s">
        <v>66</v>
      </c>
      <c r="J26" s="72"/>
      <c r="K26" s="72"/>
      <c r="L26" s="72">
        <f t="shared" si="0"/>
        <v>0</v>
      </c>
      <c r="M26" s="72"/>
      <c r="N26" s="73"/>
      <c r="O26" s="72">
        <f t="shared" si="2"/>
        <v>0</v>
      </c>
      <c r="P26" s="72"/>
      <c r="Q26" s="73"/>
      <c r="R26" s="76">
        <f t="shared" si="1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5" t="s">
        <v>152</v>
      </c>
      <c r="I27" s="56" t="s">
        <v>153</v>
      </c>
      <c r="J27" s="72">
        <v>2800</v>
      </c>
      <c r="K27" s="72"/>
      <c r="L27" s="72">
        <f t="shared" si="0"/>
        <v>2800</v>
      </c>
      <c r="M27" s="72">
        <v>2800</v>
      </c>
      <c r="N27" s="73"/>
      <c r="O27" s="72">
        <f t="shared" si="2"/>
        <v>2800</v>
      </c>
      <c r="P27" s="72">
        <v>2800</v>
      </c>
      <c r="Q27" s="73"/>
      <c r="R27" s="76">
        <f t="shared" si="1"/>
        <v>2800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0" t="s">
        <v>68</v>
      </c>
      <c r="I28" s="45" t="s">
        <v>69</v>
      </c>
      <c r="J28" s="71">
        <v>25763</v>
      </c>
      <c r="K28" s="71"/>
      <c r="L28" s="72">
        <f t="shared" si="0"/>
        <v>25763</v>
      </c>
      <c r="M28" s="71">
        <v>25763</v>
      </c>
      <c r="N28" s="73"/>
      <c r="O28" s="71">
        <f t="shared" si="2"/>
        <v>25763</v>
      </c>
      <c r="P28" s="71">
        <v>25763</v>
      </c>
      <c r="Q28" s="74"/>
      <c r="R28" s="76">
        <f t="shared" si="1"/>
        <v>25763</v>
      </c>
    </row>
    <row r="29" spans="1:18" ht="116.25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1" t="s">
        <v>131</v>
      </c>
      <c r="I29" s="46" t="s">
        <v>229</v>
      </c>
      <c r="J29" s="72">
        <v>25243</v>
      </c>
      <c r="K29" s="72"/>
      <c r="L29" s="72">
        <f t="shared" si="0"/>
        <v>25243</v>
      </c>
      <c r="M29" s="72">
        <v>25243</v>
      </c>
      <c r="N29" s="73"/>
      <c r="O29" s="72">
        <f t="shared" si="2"/>
        <v>25243</v>
      </c>
      <c r="P29" s="72">
        <v>25243</v>
      </c>
      <c r="Q29" s="73"/>
      <c r="R29" s="76">
        <f t="shared" si="1"/>
        <v>25243</v>
      </c>
    </row>
    <row r="30" spans="1:18" ht="53.25" customHeight="1" x14ac:dyDescent="0.25">
      <c r="A30" s="1" t="s">
        <v>73</v>
      </c>
      <c r="B30" s="1" t="s">
        <v>71</v>
      </c>
      <c r="C30" s="1" t="s">
        <v>24</v>
      </c>
      <c r="D30" s="1" t="s">
        <v>72</v>
      </c>
      <c r="E30" s="2">
        <v>0</v>
      </c>
      <c r="F30" s="2"/>
      <c r="G30" s="2"/>
      <c r="H30" s="51" t="s">
        <v>132</v>
      </c>
      <c r="I30" s="46" t="s">
        <v>141</v>
      </c>
      <c r="J30" s="72">
        <v>350</v>
      </c>
      <c r="K30" s="72"/>
      <c r="L30" s="72">
        <f t="shared" si="0"/>
        <v>350</v>
      </c>
      <c r="M30" s="72">
        <v>350</v>
      </c>
      <c r="N30" s="73"/>
      <c r="O30" s="72">
        <f t="shared" si="2"/>
        <v>350</v>
      </c>
      <c r="P30" s="72">
        <v>350</v>
      </c>
      <c r="Q30" s="73"/>
      <c r="R30" s="76">
        <f t="shared" si="1"/>
        <v>350</v>
      </c>
    </row>
    <row r="31" spans="1:18" ht="108" customHeight="1" x14ac:dyDescent="0.25">
      <c r="A31" s="1" t="s">
        <v>74</v>
      </c>
      <c r="B31" s="1" t="s">
        <v>71</v>
      </c>
      <c r="C31" s="1" t="s">
        <v>24</v>
      </c>
      <c r="D31" s="1" t="s">
        <v>72</v>
      </c>
      <c r="E31" s="2">
        <v>0</v>
      </c>
      <c r="F31" s="2"/>
      <c r="G31" s="2"/>
      <c r="H31" s="51" t="s">
        <v>133</v>
      </c>
      <c r="I31" s="46" t="s">
        <v>142</v>
      </c>
      <c r="J31" s="72">
        <v>170</v>
      </c>
      <c r="K31" s="72"/>
      <c r="L31" s="72">
        <f t="shared" si="0"/>
        <v>170</v>
      </c>
      <c r="M31" s="72">
        <v>170</v>
      </c>
      <c r="N31" s="73"/>
      <c r="O31" s="72">
        <f t="shared" si="2"/>
        <v>170</v>
      </c>
      <c r="P31" s="72">
        <v>170</v>
      </c>
      <c r="Q31" s="73"/>
      <c r="R31" s="76">
        <f t="shared" si="1"/>
        <v>170</v>
      </c>
    </row>
    <row r="32" spans="1:18" s="24" customFormat="1" ht="25.5" x14ac:dyDescent="0.2">
      <c r="A32" s="22" t="s">
        <v>75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50" t="s">
        <v>76</v>
      </c>
      <c r="I32" s="45" t="s">
        <v>77</v>
      </c>
      <c r="J32" s="71">
        <v>14206</v>
      </c>
      <c r="K32" s="71"/>
      <c r="L32" s="72">
        <f t="shared" si="0"/>
        <v>14206</v>
      </c>
      <c r="M32" s="71">
        <v>14206</v>
      </c>
      <c r="N32" s="73"/>
      <c r="O32" s="72">
        <f t="shared" si="2"/>
        <v>14206</v>
      </c>
      <c r="P32" s="71">
        <v>14206</v>
      </c>
      <c r="Q32" s="74"/>
      <c r="R32" s="76">
        <f t="shared" si="1"/>
        <v>14206</v>
      </c>
    </row>
    <row r="33" spans="1:18" ht="39" hidden="1" x14ac:dyDescent="0.25">
      <c r="A33" s="1" t="s">
        <v>78</v>
      </c>
      <c r="B33" s="1" t="s">
        <v>34</v>
      </c>
      <c r="C33" s="1" t="s">
        <v>24</v>
      </c>
      <c r="D33" s="1" t="s">
        <v>72</v>
      </c>
      <c r="E33" s="2">
        <v>0</v>
      </c>
      <c r="F33" s="2"/>
      <c r="G33" s="2"/>
      <c r="H33" s="51" t="s">
        <v>79</v>
      </c>
      <c r="I33" s="46" t="s">
        <v>80</v>
      </c>
      <c r="J33" s="72"/>
      <c r="K33" s="72"/>
      <c r="L33" s="72">
        <f t="shared" si="0"/>
        <v>0</v>
      </c>
      <c r="M33" s="72"/>
      <c r="N33" s="73"/>
      <c r="O33" s="72">
        <f t="shared" si="2"/>
        <v>0</v>
      </c>
      <c r="P33" s="72"/>
      <c r="Q33" s="73"/>
      <c r="R33" s="76">
        <f t="shared" si="1"/>
        <v>0</v>
      </c>
    </row>
    <row r="34" spans="1:18" ht="77.25" hidden="1" x14ac:dyDescent="0.25">
      <c r="A34" s="1" t="s">
        <v>81</v>
      </c>
      <c r="B34" s="1" t="s">
        <v>34</v>
      </c>
      <c r="C34" s="1" t="s">
        <v>24</v>
      </c>
      <c r="D34" s="1" t="s">
        <v>72</v>
      </c>
      <c r="E34" s="2">
        <v>0</v>
      </c>
      <c r="F34" s="2"/>
      <c r="G34" s="2"/>
      <c r="H34" s="51" t="s">
        <v>82</v>
      </c>
      <c r="I34" s="46" t="s">
        <v>83</v>
      </c>
      <c r="J34" s="72"/>
      <c r="K34" s="72"/>
      <c r="L34" s="72">
        <f t="shared" si="0"/>
        <v>0</v>
      </c>
      <c r="M34" s="72"/>
      <c r="N34" s="73"/>
      <c r="O34" s="72">
        <f t="shared" si="2"/>
        <v>0</v>
      </c>
      <c r="P34" s="72"/>
      <c r="Q34" s="73"/>
      <c r="R34" s="76">
        <f t="shared" si="1"/>
        <v>0</v>
      </c>
    </row>
    <row r="35" spans="1:18" ht="15" hidden="1" x14ac:dyDescent="0.25">
      <c r="A35" s="1" t="s">
        <v>84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1" t="s">
        <v>85</v>
      </c>
      <c r="I35" s="46"/>
      <c r="J35" s="72"/>
      <c r="K35" s="72"/>
      <c r="L35" s="72">
        <f t="shared" si="0"/>
        <v>0</v>
      </c>
      <c r="M35" s="72"/>
      <c r="N35" s="73"/>
      <c r="O35" s="72">
        <f t="shared" si="2"/>
        <v>0</v>
      </c>
      <c r="P35" s="72"/>
      <c r="Q35" s="73"/>
      <c r="R35" s="76">
        <f t="shared" si="1"/>
        <v>0</v>
      </c>
    </row>
    <row r="36" spans="1:18" ht="64.5" hidden="1" x14ac:dyDescent="0.25">
      <c r="A36" s="1" t="s">
        <v>86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1" t="s">
        <v>87</v>
      </c>
      <c r="I36" s="46" t="s">
        <v>88</v>
      </c>
      <c r="J36" s="72"/>
      <c r="K36" s="72"/>
      <c r="L36" s="72">
        <f t="shared" si="0"/>
        <v>0</v>
      </c>
      <c r="M36" s="72"/>
      <c r="N36" s="73"/>
      <c r="O36" s="72">
        <f t="shared" si="2"/>
        <v>0</v>
      </c>
      <c r="P36" s="72"/>
      <c r="Q36" s="73"/>
      <c r="R36" s="76">
        <f t="shared" si="1"/>
        <v>0</v>
      </c>
    </row>
    <row r="37" spans="1:18" ht="32.25" customHeight="1" x14ac:dyDescent="0.25">
      <c r="A37" s="1"/>
      <c r="B37" s="1"/>
      <c r="C37" s="1"/>
      <c r="D37" s="1"/>
      <c r="E37" s="2"/>
      <c r="F37" s="2"/>
      <c r="G37" s="2"/>
      <c r="H37" s="55" t="s">
        <v>154</v>
      </c>
      <c r="I37" s="55" t="s">
        <v>155</v>
      </c>
      <c r="J37" s="72">
        <v>14206</v>
      </c>
      <c r="K37" s="72"/>
      <c r="L37" s="72">
        <f t="shared" si="0"/>
        <v>14206</v>
      </c>
      <c r="M37" s="72">
        <v>14206</v>
      </c>
      <c r="N37" s="73"/>
      <c r="O37" s="72">
        <f t="shared" si="2"/>
        <v>14206</v>
      </c>
      <c r="P37" s="72">
        <v>14206</v>
      </c>
      <c r="Q37" s="73"/>
      <c r="R37" s="76">
        <f t="shared" si="1"/>
        <v>14206</v>
      </c>
    </row>
    <row r="38" spans="1:18" s="24" customFormat="1" ht="51" x14ac:dyDescent="0.2">
      <c r="A38" s="22" t="s">
        <v>89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50" t="s">
        <v>90</v>
      </c>
      <c r="I38" s="45" t="s">
        <v>91</v>
      </c>
      <c r="J38" s="71">
        <v>6050</v>
      </c>
      <c r="K38" s="71"/>
      <c r="L38" s="71">
        <f t="shared" si="0"/>
        <v>6050</v>
      </c>
      <c r="M38" s="74">
        <v>50</v>
      </c>
      <c r="N38" s="74"/>
      <c r="O38" s="71">
        <f t="shared" si="2"/>
        <v>50</v>
      </c>
      <c r="P38" s="102">
        <v>50</v>
      </c>
      <c r="Q38" s="74"/>
      <c r="R38" s="76">
        <f t="shared" si="1"/>
        <v>50</v>
      </c>
    </row>
    <row r="39" spans="1:18" ht="51.75" hidden="1" x14ac:dyDescent="0.25">
      <c r="A39" s="1" t="s">
        <v>92</v>
      </c>
      <c r="B39" s="1" t="s">
        <v>52</v>
      </c>
      <c r="C39" s="1" t="s">
        <v>24</v>
      </c>
      <c r="D39" s="1" t="s">
        <v>93</v>
      </c>
      <c r="E39" s="2">
        <v>0</v>
      </c>
      <c r="F39" s="2"/>
      <c r="G39" s="2"/>
      <c r="H39" s="51" t="s">
        <v>94</v>
      </c>
      <c r="I39" s="46" t="s">
        <v>95</v>
      </c>
      <c r="J39" s="72"/>
      <c r="K39" s="72"/>
      <c r="L39" s="72">
        <f t="shared" si="0"/>
        <v>0</v>
      </c>
      <c r="M39" s="73"/>
      <c r="N39" s="73"/>
      <c r="O39" s="72">
        <f t="shared" si="2"/>
        <v>0</v>
      </c>
      <c r="P39" s="103"/>
      <c r="Q39" s="73"/>
      <c r="R39" s="76">
        <f t="shared" si="1"/>
        <v>0</v>
      </c>
    </row>
    <row r="40" spans="1:18" s="24" customFormat="1" ht="38.25" x14ac:dyDescent="0.2">
      <c r="A40" s="22" t="s">
        <v>96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0" t="s">
        <v>97</v>
      </c>
      <c r="I40" s="45" t="s">
        <v>98</v>
      </c>
      <c r="J40" s="71">
        <v>5000</v>
      </c>
      <c r="K40" s="131"/>
      <c r="L40" s="72">
        <f t="shared" si="0"/>
        <v>5000</v>
      </c>
      <c r="M40" s="71">
        <v>5000</v>
      </c>
      <c r="N40" s="73"/>
      <c r="O40" s="72">
        <f t="shared" si="2"/>
        <v>5000</v>
      </c>
      <c r="P40" s="71">
        <v>5000</v>
      </c>
      <c r="Q40" s="74"/>
      <c r="R40" s="76">
        <f t="shared" si="1"/>
        <v>5000</v>
      </c>
    </row>
    <row r="41" spans="1:18" ht="67.5" customHeight="1" x14ac:dyDescent="0.25">
      <c r="A41" s="1" t="s">
        <v>99</v>
      </c>
      <c r="B41" s="1" t="s">
        <v>71</v>
      </c>
      <c r="C41" s="1" t="s">
        <v>24</v>
      </c>
      <c r="D41" s="1" t="s">
        <v>100</v>
      </c>
      <c r="E41" s="2">
        <v>0</v>
      </c>
      <c r="F41" s="2"/>
      <c r="G41" s="2"/>
      <c r="H41" s="51" t="s">
        <v>137</v>
      </c>
      <c r="I41" s="46" t="s">
        <v>136</v>
      </c>
      <c r="J41" s="72">
        <v>4100</v>
      </c>
      <c r="K41" s="72"/>
      <c r="L41" s="72">
        <f t="shared" si="0"/>
        <v>4100</v>
      </c>
      <c r="M41" s="72">
        <v>4100</v>
      </c>
      <c r="N41" s="73"/>
      <c r="O41" s="72">
        <f t="shared" si="2"/>
        <v>4100</v>
      </c>
      <c r="P41" s="72">
        <v>4100</v>
      </c>
      <c r="Q41" s="73"/>
      <c r="R41" s="76">
        <f t="shared" si="1"/>
        <v>4100</v>
      </c>
    </row>
    <row r="42" spans="1:18" ht="78.75" customHeight="1" x14ac:dyDescent="0.25">
      <c r="A42" s="1"/>
      <c r="B42" s="1"/>
      <c r="C42" s="1"/>
      <c r="D42" s="1"/>
      <c r="E42" s="2"/>
      <c r="F42" s="2"/>
      <c r="G42" s="2"/>
      <c r="H42" s="51" t="s">
        <v>231</v>
      </c>
      <c r="I42" s="46" t="s">
        <v>230</v>
      </c>
      <c r="J42" s="72">
        <v>250</v>
      </c>
      <c r="K42" s="72"/>
      <c r="L42" s="72">
        <f t="shared" si="0"/>
        <v>250</v>
      </c>
      <c r="M42" s="72">
        <v>250</v>
      </c>
      <c r="N42" s="73"/>
      <c r="O42" s="72">
        <f t="shared" si="2"/>
        <v>250</v>
      </c>
      <c r="P42" s="72">
        <v>250</v>
      </c>
      <c r="Q42" s="73"/>
      <c r="R42" s="76">
        <f t="shared" si="1"/>
        <v>250</v>
      </c>
    </row>
    <row r="43" spans="1:18" ht="119.25" customHeight="1" x14ac:dyDescent="0.25">
      <c r="A43" s="1" t="s">
        <v>101</v>
      </c>
      <c r="B43" s="1" t="s">
        <v>71</v>
      </c>
      <c r="C43" s="1" t="s">
        <v>24</v>
      </c>
      <c r="D43" s="1" t="s">
        <v>100</v>
      </c>
      <c r="E43" s="2">
        <v>0</v>
      </c>
      <c r="F43" s="2"/>
      <c r="G43" s="2"/>
      <c r="H43" s="51" t="s">
        <v>138</v>
      </c>
      <c r="I43" s="46" t="s">
        <v>143</v>
      </c>
      <c r="J43" s="72">
        <v>300</v>
      </c>
      <c r="K43" s="72"/>
      <c r="L43" s="72">
        <f t="shared" si="0"/>
        <v>300</v>
      </c>
      <c r="M43" s="72">
        <v>650</v>
      </c>
      <c r="N43" s="73"/>
      <c r="O43" s="72">
        <f t="shared" si="2"/>
        <v>650</v>
      </c>
      <c r="P43" s="72">
        <v>650</v>
      </c>
      <c r="Q43" s="73"/>
      <c r="R43" s="76">
        <f t="shared" si="1"/>
        <v>650</v>
      </c>
    </row>
    <row r="44" spans="1:18" ht="71.25" customHeight="1" x14ac:dyDescent="0.25">
      <c r="A44" s="1"/>
      <c r="B44" s="1"/>
      <c r="C44" s="1"/>
      <c r="D44" s="1"/>
      <c r="E44" s="2"/>
      <c r="F44" s="2"/>
      <c r="G44" s="2"/>
      <c r="H44" s="51" t="s">
        <v>233</v>
      </c>
      <c r="I44" s="46" t="s">
        <v>232</v>
      </c>
      <c r="J44" s="72">
        <v>350</v>
      </c>
      <c r="K44" s="72"/>
      <c r="L44" s="72">
        <f t="shared" si="0"/>
        <v>350</v>
      </c>
      <c r="M44" s="73"/>
      <c r="N44" s="73"/>
      <c r="O44" s="72"/>
      <c r="P44" s="103"/>
      <c r="Q44" s="73"/>
      <c r="R44" s="76"/>
    </row>
    <row r="45" spans="1:18" s="24" customFormat="1" ht="25.5" customHeight="1" x14ac:dyDescent="0.2">
      <c r="A45" s="22" t="s">
        <v>102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0" t="s">
        <v>103</v>
      </c>
      <c r="I45" s="45" t="s">
        <v>104</v>
      </c>
      <c r="J45" s="71">
        <v>2854.6</v>
      </c>
      <c r="K45" s="71"/>
      <c r="L45" s="71">
        <f t="shared" si="0"/>
        <v>2854.6</v>
      </c>
      <c r="M45" s="74">
        <v>2000</v>
      </c>
      <c r="N45" s="74"/>
      <c r="O45" s="71">
        <f t="shared" si="2"/>
        <v>2000</v>
      </c>
      <c r="P45" s="102">
        <v>2000</v>
      </c>
      <c r="Q45" s="74"/>
      <c r="R45" s="85">
        <f t="shared" si="1"/>
        <v>2000</v>
      </c>
    </row>
    <row r="46" spans="1:18" ht="141" hidden="1" x14ac:dyDescent="0.25">
      <c r="A46" s="1" t="s">
        <v>105</v>
      </c>
      <c r="B46" s="1" t="s">
        <v>71</v>
      </c>
      <c r="C46" s="1" t="s">
        <v>24</v>
      </c>
      <c r="D46" s="1" t="s">
        <v>106</v>
      </c>
      <c r="E46" s="2">
        <v>0</v>
      </c>
      <c r="F46" s="2"/>
      <c r="G46" s="2"/>
      <c r="H46" s="51" t="s">
        <v>139</v>
      </c>
      <c r="I46" s="47" t="s">
        <v>140</v>
      </c>
      <c r="J46" s="75"/>
      <c r="K46" s="75"/>
      <c r="L46" s="72">
        <f t="shared" si="0"/>
        <v>0</v>
      </c>
      <c r="M46" s="73"/>
      <c r="N46" s="73"/>
      <c r="O46" s="72">
        <f t="shared" si="2"/>
        <v>0</v>
      </c>
      <c r="P46" s="103"/>
      <c r="Q46" s="73"/>
      <c r="R46" s="76">
        <f t="shared" si="1"/>
        <v>0</v>
      </c>
    </row>
    <row r="47" spans="1:18" ht="25.5" x14ac:dyDescent="0.25">
      <c r="A47" s="1"/>
      <c r="B47" s="1"/>
      <c r="C47" s="1"/>
      <c r="D47" s="1"/>
      <c r="E47" s="2"/>
      <c r="F47" s="2"/>
      <c r="G47" s="2"/>
      <c r="H47" s="57" t="s">
        <v>207</v>
      </c>
      <c r="I47" s="57" t="s">
        <v>208</v>
      </c>
      <c r="J47" s="126">
        <v>0</v>
      </c>
      <c r="K47" s="126">
        <v>0</v>
      </c>
      <c r="L47" s="126">
        <v>0</v>
      </c>
      <c r="M47" s="126">
        <v>0</v>
      </c>
      <c r="N47" s="126">
        <v>0</v>
      </c>
      <c r="O47" s="126">
        <v>0</v>
      </c>
      <c r="P47" s="126">
        <v>0</v>
      </c>
      <c r="Q47" s="126">
        <v>0</v>
      </c>
      <c r="R47" s="126">
        <v>0</v>
      </c>
    </row>
    <row r="48" spans="1:18" ht="15" x14ac:dyDescent="0.25">
      <c r="A48" s="1"/>
      <c r="B48" s="1"/>
      <c r="C48" s="1"/>
      <c r="D48" s="1"/>
      <c r="E48" s="2"/>
      <c r="F48" s="2"/>
      <c r="G48" s="2"/>
      <c r="H48" s="50" t="s">
        <v>209</v>
      </c>
      <c r="I48" s="129" t="s">
        <v>210</v>
      </c>
      <c r="J48" s="126">
        <v>0</v>
      </c>
      <c r="K48" s="126">
        <v>0</v>
      </c>
      <c r="L48" s="126">
        <v>0</v>
      </c>
      <c r="M48" s="126">
        <v>0</v>
      </c>
      <c r="N48" s="126">
        <v>0</v>
      </c>
      <c r="O48" s="126">
        <v>0</v>
      </c>
      <c r="P48" s="126">
        <v>0</v>
      </c>
      <c r="Q48" s="126">
        <v>0</v>
      </c>
      <c r="R48" s="126">
        <v>0</v>
      </c>
    </row>
    <row r="49" spans="1:18" ht="36.75" x14ac:dyDescent="0.25">
      <c r="A49" s="1"/>
      <c r="B49" s="1"/>
      <c r="C49" s="1"/>
      <c r="D49" s="1"/>
      <c r="E49" s="2"/>
      <c r="F49" s="2"/>
      <c r="G49" s="2"/>
      <c r="H49" s="51" t="s">
        <v>211</v>
      </c>
      <c r="I49" s="130" t="s">
        <v>212</v>
      </c>
      <c r="J49" s="126">
        <v>0</v>
      </c>
      <c r="K49" s="126">
        <v>0</v>
      </c>
      <c r="L49" s="126">
        <v>0</v>
      </c>
      <c r="M49" s="126">
        <v>0</v>
      </c>
      <c r="N49" s="126">
        <v>0</v>
      </c>
      <c r="O49" s="126">
        <v>0</v>
      </c>
      <c r="P49" s="126">
        <v>0</v>
      </c>
      <c r="Q49" s="126">
        <v>0</v>
      </c>
      <c r="R49" s="126">
        <v>0</v>
      </c>
    </row>
    <row r="50" spans="1:18" ht="15" x14ac:dyDescent="0.25">
      <c r="A50" s="1"/>
      <c r="B50" s="1"/>
      <c r="C50" s="1"/>
      <c r="D50" s="1"/>
      <c r="E50" s="2"/>
      <c r="F50" s="2"/>
      <c r="G50" s="2"/>
      <c r="H50" s="50" t="s">
        <v>213</v>
      </c>
      <c r="I50" s="129" t="s">
        <v>214</v>
      </c>
      <c r="J50" s="126">
        <v>0</v>
      </c>
      <c r="K50" s="126">
        <v>0</v>
      </c>
      <c r="L50" s="126">
        <v>0</v>
      </c>
      <c r="M50" s="126">
        <v>0</v>
      </c>
      <c r="N50" s="126">
        <v>0</v>
      </c>
      <c r="O50" s="126">
        <v>0</v>
      </c>
      <c r="P50" s="126">
        <v>0</v>
      </c>
      <c r="Q50" s="126">
        <v>0</v>
      </c>
      <c r="R50" s="126">
        <v>0</v>
      </c>
    </row>
    <row r="51" spans="1:18" ht="24.75" x14ac:dyDescent="0.25">
      <c r="A51" s="1"/>
      <c r="B51" s="1"/>
      <c r="C51" s="1"/>
      <c r="D51" s="1"/>
      <c r="E51" s="2"/>
      <c r="F51" s="2"/>
      <c r="G51" s="2"/>
      <c r="H51" s="51" t="s">
        <v>215</v>
      </c>
      <c r="I51" s="130" t="s">
        <v>216</v>
      </c>
      <c r="J51" s="126">
        <v>0</v>
      </c>
      <c r="K51" s="126">
        <v>0</v>
      </c>
      <c r="L51" s="126">
        <v>0</v>
      </c>
      <c r="M51" s="126">
        <v>0</v>
      </c>
      <c r="N51" s="126">
        <v>0</v>
      </c>
      <c r="O51" s="126">
        <v>0</v>
      </c>
      <c r="P51" s="126">
        <v>0</v>
      </c>
      <c r="Q51" s="126">
        <v>0</v>
      </c>
      <c r="R51" s="126">
        <v>0</v>
      </c>
    </row>
    <row r="52" spans="1:18" s="24" customFormat="1" ht="14.25" x14ac:dyDescent="0.2">
      <c r="A52" s="22" t="s">
        <v>107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0" t="s">
        <v>108</v>
      </c>
      <c r="I52" s="45" t="s">
        <v>109</v>
      </c>
      <c r="J52" s="71">
        <f>J53+J83</f>
        <v>665140.6</v>
      </c>
      <c r="K52" s="71">
        <f>K53+K81+K83</f>
        <v>72311.5</v>
      </c>
      <c r="L52" s="71">
        <f>L53+L81+L83</f>
        <v>737452.1</v>
      </c>
      <c r="M52" s="71">
        <f t="shared" ref="M52:R52" si="3">M53</f>
        <v>681824.39999999991</v>
      </c>
      <c r="N52" s="71">
        <f t="shared" si="3"/>
        <v>62317.5</v>
      </c>
      <c r="O52" s="71">
        <f t="shared" si="3"/>
        <v>744141.89999999991</v>
      </c>
      <c r="P52" s="71">
        <f t="shared" si="3"/>
        <v>725781.1</v>
      </c>
      <c r="Q52" s="71">
        <f t="shared" si="3"/>
        <v>70866.7</v>
      </c>
      <c r="R52" s="85">
        <f t="shared" si="3"/>
        <v>796647.79999999993</v>
      </c>
    </row>
    <row r="53" spans="1:18" s="24" customFormat="1" ht="38.25" x14ac:dyDescent="0.2">
      <c r="A53" s="22" t="s">
        <v>110</v>
      </c>
      <c r="B53" s="22" t="s">
        <v>23</v>
      </c>
      <c r="C53" s="22" t="s">
        <v>24</v>
      </c>
      <c r="D53" s="22" t="s">
        <v>25</v>
      </c>
      <c r="E53" s="23">
        <v>0</v>
      </c>
      <c r="F53" s="23"/>
      <c r="G53" s="23"/>
      <c r="H53" s="50" t="s">
        <v>111</v>
      </c>
      <c r="I53" s="45" t="s">
        <v>112</v>
      </c>
      <c r="J53" s="71">
        <f>J54+J58+J69+J75</f>
        <v>665140.6</v>
      </c>
      <c r="K53" s="71">
        <f>K54+K58+K69+K75</f>
        <v>72311.5</v>
      </c>
      <c r="L53" s="71">
        <f>J53+K53</f>
        <v>737452.1</v>
      </c>
      <c r="M53" s="71">
        <f t="shared" ref="M53:R53" si="4">M54+M58+M69+M75</f>
        <v>681824.39999999991</v>
      </c>
      <c r="N53" s="71">
        <f t="shared" si="4"/>
        <v>62317.5</v>
      </c>
      <c r="O53" s="71">
        <f t="shared" si="4"/>
        <v>744141.89999999991</v>
      </c>
      <c r="P53" s="71">
        <f t="shared" si="4"/>
        <v>725781.1</v>
      </c>
      <c r="Q53" s="71">
        <f t="shared" si="4"/>
        <v>70866.7</v>
      </c>
      <c r="R53" s="85">
        <f t="shared" si="4"/>
        <v>796647.79999999993</v>
      </c>
    </row>
    <row r="54" spans="1:18" s="24" customFormat="1" ht="25.5" customHeight="1" x14ac:dyDescent="0.2">
      <c r="A54" s="22"/>
      <c r="B54" s="22"/>
      <c r="C54" s="22"/>
      <c r="D54" s="22"/>
      <c r="E54" s="23"/>
      <c r="F54" s="23"/>
      <c r="G54" s="23"/>
      <c r="H54" s="57" t="s">
        <v>156</v>
      </c>
      <c r="I54" s="57" t="s">
        <v>157</v>
      </c>
      <c r="J54" s="71">
        <f>J55+J56+J57</f>
        <v>55211.4</v>
      </c>
      <c r="K54" s="126">
        <v>0</v>
      </c>
      <c r="L54" s="71">
        <f>J54+K54</f>
        <v>55211.4</v>
      </c>
      <c r="M54" s="71">
        <f>M55+M56</f>
        <v>55211.4</v>
      </c>
      <c r="N54" s="126">
        <v>0</v>
      </c>
      <c r="O54" s="71">
        <f t="shared" si="2"/>
        <v>55211.4</v>
      </c>
      <c r="P54" s="71">
        <f>P55+P56</f>
        <v>55211.4</v>
      </c>
      <c r="Q54" s="126">
        <v>0</v>
      </c>
      <c r="R54" s="85">
        <f t="shared" si="1"/>
        <v>55211.4</v>
      </c>
    </row>
    <row r="55" spans="1:18" ht="51.75" customHeight="1" x14ac:dyDescent="0.25">
      <c r="A55" s="1" t="s">
        <v>113</v>
      </c>
      <c r="B55" s="1" t="s">
        <v>71</v>
      </c>
      <c r="C55" s="1" t="s">
        <v>24</v>
      </c>
      <c r="D55" s="1" t="s">
        <v>114</v>
      </c>
      <c r="E55" s="2">
        <v>0</v>
      </c>
      <c r="F55" s="2"/>
      <c r="G55" s="2"/>
      <c r="H55" s="51" t="s">
        <v>134</v>
      </c>
      <c r="I55" s="55" t="s">
        <v>158</v>
      </c>
      <c r="J55" s="72">
        <v>53889</v>
      </c>
      <c r="K55" s="126">
        <v>0</v>
      </c>
      <c r="L55" s="72">
        <f t="shared" si="0"/>
        <v>53889</v>
      </c>
      <c r="M55" s="72">
        <v>53889</v>
      </c>
      <c r="N55" s="126">
        <v>0</v>
      </c>
      <c r="O55" s="72">
        <f t="shared" si="2"/>
        <v>53889</v>
      </c>
      <c r="P55" s="72">
        <v>53889</v>
      </c>
      <c r="Q55" s="126">
        <v>0</v>
      </c>
      <c r="R55" s="76">
        <f t="shared" si="1"/>
        <v>53889</v>
      </c>
    </row>
    <row r="56" spans="1:18" ht="54" customHeight="1" x14ac:dyDescent="0.25">
      <c r="A56" s="1" t="s">
        <v>113</v>
      </c>
      <c r="B56" s="1" t="s">
        <v>52</v>
      </c>
      <c r="C56" s="1" t="s">
        <v>24</v>
      </c>
      <c r="D56" s="1" t="s">
        <v>114</v>
      </c>
      <c r="E56" s="2">
        <v>0</v>
      </c>
      <c r="F56" s="2"/>
      <c r="G56" s="2"/>
      <c r="H56" s="51" t="s">
        <v>135</v>
      </c>
      <c r="I56" s="55" t="s">
        <v>159</v>
      </c>
      <c r="J56" s="72">
        <v>1322.4</v>
      </c>
      <c r="K56" s="126">
        <v>0</v>
      </c>
      <c r="L56" s="72">
        <f t="shared" si="0"/>
        <v>1322.4</v>
      </c>
      <c r="M56" s="73">
        <v>1322.4</v>
      </c>
      <c r="N56" s="126">
        <v>0</v>
      </c>
      <c r="O56" s="72">
        <f t="shared" si="2"/>
        <v>1322.4</v>
      </c>
      <c r="P56" s="103">
        <v>1322.4</v>
      </c>
      <c r="Q56" s="126">
        <v>0</v>
      </c>
      <c r="R56" s="76">
        <f t="shared" si="1"/>
        <v>1322.4</v>
      </c>
    </row>
    <row r="57" spans="1:18" ht="28.5" customHeight="1" x14ac:dyDescent="0.25">
      <c r="A57" s="1"/>
      <c r="B57" s="1"/>
      <c r="C57" s="1"/>
      <c r="D57" s="1"/>
      <c r="E57" s="2"/>
      <c r="F57" s="2"/>
      <c r="G57" s="2"/>
      <c r="H57" s="51" t="s">
        <v>217</v>
      </c>
      <c r="I57" s="132" t="s">
        <v>218</v>
      </c>
      <c r="J57" s="126">
        <v>0</v>
      </c>
      <c r="K57" s="126">
        <v>0</v>
      </c>
      <c r="L57" s="126">
        <v>0</v>
      </c>
      <c r="M57" s="126">
        <v>0</v>
      </c>
      <c r="N57" s="126">
        <v>0</v>
      </c>
      <c r="O57" s="126">
        <v>0</v>
      </c>
      <c r="P57" s="126">
        <v>0</v>
      </c>
      <c r="Q57" s="126">
        <v>0</v>
      </c>
      <c r="R57" s="126">
        <v>0</v>
      </c>
    </row>
    <row r="58" spans="1:18" ht="28.5" customHeight="1" x14ac:dyDescent="0.25">
      <c r="A58" s="1"/>
      <c r="B58" s="1"/>
      <c r="C58" s="1"/>
      <c r="D58" s="1"/>
      <c r="E58" s="2"/>
      <c r="F58" s="2"/>
      <c r="G58" s="2"/>
      <c r="H58" s="57" t="s">
        <v>175</v>
      </c>
      <c r="I58" s="57" t="s">
        <v>160</v>
      </c>
      <c r="J58" s="71">
        <f t="shared" ref="J58:R58" si="5">SUM(J59:J68)</f>
        <v>175584</v>
      </c>
      <c r="K58" s="71">
        <f t="shared" si="5"/>
        <v>31527.8</v>
      </c>
      <c r="L58" s="71">
        <f t="shared" si="5"/>
        <v>207111.80000000002</v>
      </c>
      <c r="M58" s="71">
        <f t="shared" si="5"/>
        <v>160254.29999999999</v>
      </c>
      <c r="N58" s="71">
        <f t="shared" si="5"/>
        <v>24077.4</v>
      </c>
      <c r="O58" s="71">
        <f t="shared" si="5"/>
        <v>184331.7</v>
      </c>
      <c r="P58" s="71">
        <f t="shared" si="5"/>
        <v>170817.9</v>
      </c>
      <c r="Q58" s="71">
        <f t="shared" si="5"/>
        <v>32508</v>
      </c>
      <c r="R58" s="85">
        <f t="shared" si="5"/>
        <v>203325.9</v>
      </c>
    </row>
    <row r="59" spans="1:18" ht="117.75" customHeight="1" x14ac:dyDescent="0.25">
      <c r="A59" s="1"/>
      <c r="B59" s="1"/>
      <c r="C59" s="1"/>
      <c r="D59" s="1"/>
      <c r="E59" s="2"/>
      <c r="F59" s="2"/>
      <c r="G59" s="2"/>
      <c r="H59" s="58" t="s">
        <v>186</v>
      </c>
      <c r="I59" s="48" t="s">
        <v>219</v>
      </c>
      <c r="J59" s="126">
        <v>25533.1</v>
      </c>
      <c r="K59" s="126">
        <v>0</v>
      </c>
      <c r="L59" s="108">
        <f t="shared" ref="L59:L85" si="6">J59+K59</f>
        <v>25533.1</v>
      </c>
      <c r="M59" s="126">
        <v>0</v>
      </c>
      <c r="N59" s="126">
        <v>0</v>
      </c>
      <c r="O59" s="126">
        <v>0</v>
      </c>
      <c r="P59" s="126">
        <v>325.2</v>
      </c>
      <c r="Q59" s="126">
        <v>0</v>
      </c>
      <c r="R59" s="118">
        <f t="shared" ref="R59:R62" si="7">P59+Q59</f>
        <v>325.2</v>
      </c>
    </row>
    <row r="60" spans="1:18" ht="66" customHeight="1" x14ac:dyDescent="0.25">
      <c r="A60" s="1"/>
      <c r="B60" s="1"/>
      <c r="C60" s="1"/>
      <c r="D60" s="1"/>
      <c r="E60" s="2"/>
      <c r="F60" s="2"/>
      <c r="G60" s="2"/>
      <c r="H60" s="58" t="s">
        <v>236</v>
      </c>
      <c r="I60" s="48" t="s">
        <v>237</v>
      </c>
      <c r="J60" s="126">
        <v>0</v>
      </c>
      <c r="K60" s="125">
        <v>100</v>
      </c>
      <c r="L60" s="108">
        <f t="shared" si="6"/>
        <v>100</v>
      </c>
      <c r="M60" s="126">
        <v>0</v>
      </c>
      <c r="N60" s="126">
        <v>0</v>
      </c>
      <c r="O60" s="126">
        <v>0</v>
      </c>
      <c r="P60" s="126">
        <v>0</v>
      </c>
      <c r="Q60" s="126">
        <v>0</v>
      </c>
      <c r="R60" s="126">
        <v>0</v>
      </c>
    </row>
    <row r="61" spans="1:18" ht="63" customHeight="1" x14ac:dyDescent="0.25">
      <c r="A61" s="1"/>
      <c r="B61" s="1"/>
      <c r="C61" s="1"/>
      <c r="D61" s="1"/>
      <c r="E61" s="2"/>
      <c r="F61" s="2"/>
      <c r="G61" s="2"/>
      <c r="H61" s="52" t="s">
        <v>176</v>
      </c>
      <c r="I61" s="46" t="s">
        <v>162</v>
      </c>
      <c r="J61" s="126">
        <v>0</v>
      </c>
      <c r="K61" s="125">
        <v>800</v>
      </c>
      <c r="L61" s="108">
        <f t="shared" si="6"/>
        <v>800</v>
      </c>
      <c r="M61" s="126">
        <v>0</v>
      </c>
      <c r="N61" s="126">
        <v>885.5</v>
      </c>
      <c r="O61" s="108">
        <f t="shared" si="2"/>
        <v>885.5</v>
      </c>
      <c r="P61" s="126">
        <v>0</v>
      </c>
      <c r="Q61" s="126">
        <v>821.1</v>
      </c>
      <c r="R61" s="118">
        <f t="shared" si="7"/>
        <v>821.1</v>
      </c>
    </row>
    <row r="62" spans="1:18" ht="42" customHeight="1" x14ac:dyDescent="0.25">
      <c r="A62" s="1"/>
      <c r="B62" s="1"/>
      <c r="C62" s="1"/>
      <c r="D62" s="1"/>
      <c r="E62" s="2"/>
      <c r="F62" s="2"/>
      <c r="G62" s="2"/>
      <c r="H62" s="82" t="s">
        <v>235</v>
      </c>
      <c r="I62" s="48" t="s">
        <v>234</v>
      </c>
      <c r="J62" s="126">
        <v>0</v>
      </c>
      <c r="K62" s="125">
        <v>127.1</v>
      </c>
      <c r="L62" s="108">
        <f t="shared" si="6"/>
        <v>127.1</v>
      </c>
      <c r="M62" s="126">
        <v>0</v>
      </c>
      <c r="N62" s="126">
        <v>188.1</v>
      </c>
      <c r="O62" s="118">
        <f t="shared" si="2"/>
        <v>188.1</v>
      </c>
      <c r="P62" s="126">
        <v>0</v>
      </c>
      <c r="Q62" s="126">
        <v>201</v>
      </c>
      <c r="R62" s="118">
        <f t="shared" si="7"/>
        <v>201</v>
      </c>
    </row>
    <row r="63" spans="1:18" ht="90.75" customHeight="1" x14ac:dyDescent="0.25">
      <c r="A63" s="1"/>
      <c r="B63" s="1"/>
      <c r="C63" s="1"/>
      <c r="D63" s="1"/>
      <c r="E63" s="2"/>
      <c r="F63" s="2"/>
      <c r="G63" s="2"/>
      <c r="H63" s="58" t="s">
        <v>171</v>
      </c>
      <c r="I63" s="60" t="s">
        <v>146</v>
      </c>
      <c r="J63" s="125">
        <v>13.4</v>
      </c>
      <c r="K63" s="125">
        <v>12543.4</v>
      </c>
      <c r="L63" s="108">
        <f t="shared" si="6"/>
        <v>12556.8</v>
      </c>
      <c r="M63" s="125">
        <v>13.4</v>
      </c>
      <c r="N63" s="125">
        <v>10382.1</v>
      </c>
      <c r="O63" s="108">
        <f t="shared" si="2"/>
        <v>10395.5</v>
      </c>
      <c r="P63" s="125">
        <v>13.4</v>
      </c>
      <c r="Q63" s="125">
        <v>8953.5</v>
      </c>
      <c r="R63" s="118">
        <f t="shared" ref="R63" si="8">P63+Q63</f>
        <v>8966.9</v>
      </c>
    </row>
    <row r="64" spans="1:18" ht="57" customHeight="1" x14ac:dyDescent="0.25">
      <c r="A64" s="1"/>
      <c r="B64" s="1"/>
      <c r="C64" s="1"/>
      <c r="D64" s="1"/>
      <c r="E64" s="2"/>
      <c r="F64" s="2"/>
      <c r="G64" s="2"/>
      <c r="H64" s="58" t="s">
        <v>197</v>
      </c>
      <c r="I64" s="60" t="s">
        <v>198</v>
      </c>
      <c r="J64" s="126">
        <v>0</v>
      </c>
      <c r="K64" s="125">
        <v>1212.8</v>
      </c>
      <c r="L64" s="108">
        <f t="shared" si="6"/>
        <v>1212.8</v>
      </c>
      <c r="M64" s="126">
        <v>0</v>
      </c>
      <c r="N64" s="126">
        <v>0</v>
      </c>
      <c r="O64" s="126">
        <v>0</v>
      </c>
      <c r="P64" s="126">
        <v>0</v>
      </c>
      <c r="Q64" s="126">
        <v>0</v>
      </c>
      <c r="R64" s="126">
        <v>0</v>
      </c>
    </row>
    <row r="65" spans="1:18" ht="38.25" customHeight="1" x14ac:dyDescent="0.25">
      <c r="A65" s="1"/>
      <c r="B65" s="1"/>
      <c r="C65" s="1"/>
      <c r="D65" s="1"/>
      <c r="E65" s="2"/>
      <c r="F65" s="2"/>
      <c r="G65" s="2"/>
      <c r="H65" s="51" t="s">
        <v>172</v>
      </c>
      <c r="I65" s="46" t="s">
        <v>163</v>
      </c>
      <c r="J65" s="126">
        <v>0</v>
      </c>
      <c r="K65" s="125">
        <v>4490.3</v>
      </c>
      <c r="L65" s="108">
        <f t="shared" si="6"/>
        <v>4490.3</v>
      </c>
      <c r="M65" s="126">
        <v>0</v>
      </c>
      <c r="N65" s="126">
        <v>4314.6000000000004</v>
      </c>
      <c r="O65" s="108">
        <f t="shared" si="2"/>
        <v>4314.6000000000004</v>
      </c>
      <c r="P65" s="126">
        <v>0</v>
      </c>
      <c r="Q65" s="126">
        <v>4142.6000000000004</v>
      </c>
      <c r="R65" s="118">
        <f t="shared" si="1"/>
        <v>4142.6000000000004</v>
      </c>
    </row>
    <row r="66" spans="1:18" ht="38.25" customHeight="1" x14ac:dyDescent="0.25">
      <c r="A66" s="1"/>
      <c r="B66" s="1"/>
      <c r="C66" s="1"/>
      <c r="D66" s="1"/>
      <c r="E66" s="2"/>
      <c r="F66" s="2"/>
      <c r="G66" s="2"/>
      <c r="H66" s="51" t="s">
        <v>199</v>
      </c>
      <c r="I66" s="46" t="s">
        <v>200</v>
      </c>
      <c r="J66" s="126">
        <v>0</v>
      </c>
      <c r="K66" s="125">
        <v>2552</v>
      </c>
      <c r="L66" s="108">
        <f t="shared" si="6"/>
        <v>2552</v>
      </c>
      <c r="M66" s="126">
        <v>0</v>
      </c>
      <c r="N66" s="81">
        <v>0</v>
      </c>
      <c r="O66" s="108">
        <f t="shared" si="2"/>
        <v>0</v>
      </c>
      <c r="P66" s="126">
        <v>0</v>
      </c>
      <c r="Q66" s="126">
        <v>0</v>
      </c>
      <c r="R66" s="126">
        <v>0</v>
      </c>
    </row>
    <row r="67" spans="1:18" ht="93.75" customHeight="1" x14ac:dyDescent="0.25">
      <c r="A67" s="1"/>
      <c r="B67" s="1"/>
      <c r="C67" s="1"/>
      <c r="D67" s="1"/>
      <c r="E67" s="2"/>
      <c r="F67" s="2"/>
      <c r="G67" s="2"/>
      <c r="H67" s="58" t="s">
        <v>238</v>
      </c>
      <c r="I67" s="48" t="s">
        <v>239</v>
      </c>
      <c r="J67" s="126">
        <v>0</v>
      </c>
      <c r="K67" s="126">
        <v>0</v>
      </c>
      <c r="L67" s="126">
        <v>0</v>
      </c>
      <c r="M67" s="126">
        <v>0</v>
      </c>
      <c r="N67" s="126">
        <v>0</v>
      </c>
      <c r="O67" s="126">
        <v>0</v>
      </c>
      <c r="P67" s="126">
        <v>0</v>
      </c>
      <c r="Q67" s="126">
        <v>15026.3</v>
      </c>
      <c r="R67" s="118">
        <f t="shared" ref="R67:R68" si="9">P67+Q67</f>
        <v>15026.3</v>
      </c>
    </row>
    <row r="68" spans="1:18" ht="49.5" customHeight="1" x14ac:dyDescent="0.25">
      <c r="A68" s="1" t="s">
        <v>115</v>
      </c>
      <c r="B68" s="1" t="s">
        <v>52</v>
      </c>
      <c r="C68" s="1" t="s">
        <v>24</v>
      </c>
      <c r="D68" s="1" t="s">
        <v>114</v>
      </c>
      <c r="E68" s="2">
        <v>0</v>
      </c>
      <c r="F68" s="2"/>
      <c r="G68" s="2"/>
      <c r="H68" s="58" t="s">
        <v>173</v>
      </c>
      <c r="I68" s="138" t="s">
        <v>164</v>
      </c>
      <c r="J68" s="125">
        <v>150037.5</v>
      </c>
      <c r="K68" s="125">
        <v>9702.2000000000007</v>
      </c>
      <c r="L68" s="108">
        <f t="shared" si="6"/>
        <v>159739.70000000001</v>
      </c>
      <c r="M68" s="125">
        <v>160240.9</v>
      </c>
      <c r="N68" s="125">
        <v>8307.1</v>
      </c>
      <c r="O68" s="108">
        <f t="shared" si="2"/>
        <v>168548</v>
      </c>
      <c r="P68" s="125">
        <v>170479.3</v>
      </c>
      <c r="Q68" s="125">
        <v>3363.5</v>
      </c>
      <c r="R68" s="118">
        <f t="shared" si="9"/>
        <v>173842.8</v>
      </c>
    </row>
    <row r="69" spans="1:18" ht="38.25" customHeight="1" x14ac:dyDescent="0.25">
      <c r="A69" s="1" t="s">
        <v>116</v>
      </c>
      <c r="B69" s="1" t="s">
        <v>71</v>
      </c>
      <c r="C69" s="1" t="s">
        <v>24</v>
      </c>
      <c r="D69" s="1" t="s">
        <v>114</v>
      </c>
      <c r="E69" s="2">
        <v>0</v>
      </c>
      <c r="F69" s="2"/>
      <c r="G69" s="2"/>
      <c r="H69" s="59" t="s">
        <v>145</v>
      </c>
      <c r="I69" s="84" t="s">
        <v>165</v>
      </c>
      <c r="J69" s="83">
        <f>J70+J71+J72+J73+J74</f>
        <v>386573</v>
      </c>
      <c r="K69" s="109">
        <f>SUM(K70:K74)</f>
        <v>2366</v>
      </c>
      <c r="L69" s="109">
        <f>SUM(L70:L74)</f>
        <v>388939</v>
      </c>
      <c r="M69" s="83">
        <f>M70+M71+M72+M73+M74</f>
        <v>419038.1</v>
      </c>
      <c r="N69" s="109">
        <f>SUM(N70:N74)</f>
        <v>2222.5</v>
      </c>
      <c r="O69" s="109">
        <f>SUM(O70:O74)</f>
        <v>421260.6</v>
      </c>
      <c r="P69" s="83">
        <f>P70+P71+P72+P73+P74</f>
        <v>452609.19999999995</v>
      </c>
      <c r="Q69" s="109">
        <f>SUM(Q70:Q74)</f>
        <v>2289.1999999999998</v>
      </c>
      <c r="R69" s="117">
        <f t="shared" si="1"/>
        <v>454898.39999999997</v>
      </c>
    </row>
    <row r="70" spans="1:18" ht="58.5" customHeight="1" x14ac:dyDescent="0.25">
      <c r="A70" s="1"/>
      <c r="B70" s="1"/>
      <c r="C70" s="1"/>
      <c r="D70" s="1"/>
      <c r="E70" s="2"/>
      <c r="F70" s="2"/>
      <c r="G70" s="2"/>
      <c r="H70" s="58" t="s">
        <v>177</v>
      </c>
      <c r="I70" s="60" t="s">
        <v>166</v>
      </c>
      <c r="J70" s="125">
        <v>384629.3</v>
      </c>
      <c r="K70" s="125">
        <v>-0.1</v>
      </c>
      <c r="L70" s="108">
        <f t="shared" si="6"/>
        <v>384629.2</v>
      </c>
      <c r="M70" s="125">
        <v>416737.5</v>
      </c>
      <c r="N70" s="126">
        <v>-0.1</v>
      </c>
      <c r="O70" s="108">
        <f t="shared" ref="O70:O74" si="10">M70+N70</f>
        <v>416737.4</v>
      </c>
      <c r="P70" s="125">
        <v>450337.6</v>
      </c>
      <c r="Q70" s="126">
        <v>0</v>
      </c>
      <c r="R70" s="118">
        <f t="shared" si="1"/>
        <v>450337.6</v>
      </c>
    </row>
    <row r="71" spans="1:18" ht="114.75" customHeight="1" x14ac:dyDescent="0.25">
      <c r="A71" s="1" t="s">
        <v>117</v>
      </c>
      <c r="B71" s="1" t="s">
        <v>71</v>
      </c>
      <c r="C71" s="1" t="s">
        <v>24</v>
      </c>
      <c r="D71" s="1" t="s">
        <v>114</v>
      </c>
      <c r="E71" s="2">
        <v>0</v>
      </c>
      <c r="F71" s="2"/>
      <c r="G71" s="2"/>
      <c r="H71" s="58" t="s">
        <v>178</v>
      </c>
      <c r="I71" s="60" t="s">
        <v>167</v>
      </c>
      <c r="J71" s="125">
        <v>183.7</v>
      </c>
      <c r="K71" s="126">
        <v>0</v>
      </c>
      <c r="L71" s="108">
        <f t="shared" si="6"/>
        <v>183.7</v>
      </c>
      <c r="M71" s="125">
        <v>147.80000000000001</v>
      </c>
      <c r="N71" s="126">
        <v>0</v>
      </c>
      <c r="O71" s="108">
        <f t="shared" si="10"/>
        <v>147.80000000000001</v>
      </c>
      <c r="P71" s="125">
        <v>147.80000000000001</v>
      </c>
      <c r="Q71" s="126">
        <v>0</v>
      </c>
      <c r="R71" s="118">
        <f t="shared" si="1"/>
        <v>147.80000000000001</v>
      </c>
    </row>
    <row r="72" spans="1:18" ht="57.75" customHeight="1" x14ac:dyDescent="0.25">
      <c r="A72" s="1" t="s">
        <v>118</v>
      </c>
      <c r="B72" s="1" t="s">
        <v>52</v>
      </c>
      <c r="C72" s="1" t="s">
        <v>24</v>
      </c>
      <c r="D72" s="1" t="s">
        <v>114</v>
      </c>
      <c r="E72" s="2">
        <v>0</v>
      </c>
      <c r="F72" s="2"/>
      <c r="G72" s="2"/>
      <c r="H72" s="51" t="s">
        <v>179</v>
      </c>
      <c r="I72" s="46" t="s">
        <v>168</v>
      </c>
      <c r="J72" s="125">
        <v>1751</v>
      </c>
      <c r="K72" s="126">
        <v>0</v>
      </c>
      <c r="L72" s="108">
        <f t="shared" si="6"/>
        <v>1751</v>
      </c>
      <c r="M72" s="125">
        <v>2000</v>
      </c>
      <c r="N72" s="126">
        <v>0</v>
      </c>
      <c r="O72" s="108">
        <f t="shared" si="10"/>
        <v>2000</v>
      </c>
      <c r="P72" s="125">
        <v>2100</v>
      </c>
      <c r="Q72" s="126">
        <v>0</v>
      </c>
      <c r="R72" s="118">
        <f t="shared" si="1"/>
        <v>2100</v>
      </c>
    </row>
    <row r="73" spans="1:18" ht="91.5" customHeight="1" x14ac:dyDescent="0.25">
      <c r="A73" s="1" t="s">
        <v>119</v>
      </c>
      <c r="B73" s="1" t="s">
        <v>71</v>
      </c>
      <c r="C73" s="1" t="s">
        <v>24</v>
      </c>
      <c r="D73" s="1" t="s">
        <v>114</v>
      </c>
      <c r="E73" s="2">
        <v>0</v>
      </c>
      <c r="F73" s="2"/>
      <c r="G73" s="2"/>
      <c r="H73" s="51" t="s">
        <v>180</v>
      </c>
      <c r="I73" s="86" t="s">
        <v>169</v>
      </c>
      <c r="J73" s="125">
        <v>9</v>
      </c>
      <c r="K73" s="126">
        <v>0</v>
      </c>
      <c r="L73" s="108">
        <f t="shared" si="6"/>
        <v>9</v>
      </c>
      <c r="M73" s="125">
        <v>152.80000000000001</v>
      </c>
      <c r="N73" s="126">
        <v>0</v>
      </c>
      <c r="O73" s="108">
        <f t="shared" si="10"/>
        <v>152.80000000000001</v>
      </c>
      <c r="P73" s="125">
        <v>23.8</v>
      </c>
      <c r="Q73" s="126">
        <v>0</v>
      </c>
      <c r="R73" s="118">
        <f t="shared" si="1"/>
        <v>23.8</v>
      </c>
    </row>
    <row r="74" spans="1:18" ht="57" customHeight="1" x14ac:dyDescent="0.25">
      <c r="A74" s="1" t="s">
        <v>120</v>
      </c>
      <c r="B74" s="1" t="s">
        <v>71</v>
      </c>
      <c r="C74" s="1" t="s">
        <v>24</v>
      </c>
      <c r="D74" s="1" t="s">
        <v>114</v>
      </c>
      <c r="E74" s="2">
        <v>0</v>
      </c>
      <c r="F74" s="2"/>
      <c r="G74" s="2"/>
      <c r="H74" s="119" t="s">
        <v>181</v>
      </c>
      <c r="I74" s="60" t="s">
        <v>170</v>
      </c>
      <c r="J74" s="126">
        <v>0</v>
      </c>
      <c r="K74" s="125">
        <v>2366.1</v>
      </c>
      <c r="L74" s="108">
        <f t="shared" si="6"/>
        <v>2366.1</v>
      </c>
      <c r="M74" s="126">
        <v>0</v>
      </c>
      <c r="N74" s="125">
        <v>2222.6</v>
      </c>
      <c r="O74" s="108">
        <f t="shared" si="10"/>
        <v>2222.6</v>
      </c>
      <c r="P74" s="126">
        <v>0</v>
      </c>
      <c r="Q74" s="125">
        <v>2289.1999999999998</v>
      </c>
      <c r="R74" s="118">
        <f t="shared" ref="R74" si="11">P74+Q74</f>
        <v>2289.1999999999998</v>
      </c>
    </row>
    <row r="75" spans="1:18" s="124" customFormat="1" ht="34.5" customHeight="1" x14ac:dyDescent="0.25">
      <c r="A75" s="121"/>
      <c r="B75" s="121"/>
      <c r="C75" s="121"/>
      <c r="D75" s="121"/>
      <c r="E75" s="122"/>
      <c r="F75" s="122"/>
      <c r="G75" s="122"/>
      <c r="H75" s="123" t="s">
        <v>194</v>
      </c>
      <c r="I75" s="84" t="s">
        <v>187</v>
      </c>
      <c r="J75" s="109">
        <f>SUM(J77:J80)</f>
        <v>47772.2</v>
      </c>
      <c r="K75" s="83">
        <f>SUM(K76:K80)</f>
        <v>38417.699999999997</v>
      </c>
      <c r="L75" s="109">
        <f t="shared" si="6"/>
        <v>86189.9</v>
      </c>
      <c r="M75" s="83">
        <f t="shared" ref="M75:P75" si="12">SUM(M77:M80)</f>
        <v>47320.6</v>
      </c>
      <c r="N75" s="83">
        <f>SUM(N76:N80)</f>
        <v>36017.599999999999</v>
      </c>
      <c r="O75" s="83">
        <f>SUM(O76:O80)</f>
        <v>83338.200000000012</v>
      </c>
      <c r="P75" s="83">
        <f t="shared" si="12"/>
        <v>47142.6</v>
      </c>
      <c r="Q75" s="83">
        <f>SUM(Q76:Q80)</f>
        <v>36069.5</v>
      </c>
      <c r="R75" s="137">
        <f>SUM(R76:R80)</f>
        <v>83212.100000000006</v>
      </c>
    </row>
    <row r="76" spans="1:18" s="124" customFormat="1" ht="228" customHeight="1" x14ac:dyDescent="0.25">
      <c r="A76" s="121"/>
      <c r="B76" s="121"/>
      <c r="C76" s="121"/>
      <c r="D76" s="121"/>
      <c r="E76" s="122"/>
      <c r="F76" s="122"/>
      <c r="G76" s="122"/>
      <c r="H76" s="119" t="s">
        <v>220</v>
      </c>
      <c r="I76" s="60" t="s">
        <v>221</v>
      </c>
      <c r="J76" s="81">
        <v>0</v>
      </c>
      <c r="K76" s="136">
        <v>988.2</v>
      </c>
      <c r="L76" s="108">
        <f t="shared" si="6"/>
        <v>988.2</v>
      </c>
      <c r="M76" s="81">
        <v>0</v>
      </c>
      <c r="N76" s="81">
        <v>988.2</v>
      </c>
      <c r="O76" s="108">
        <f t="shared" ref="O76:O77" si="13">M76+N76</f>
        <v>988.2</v>
      </c>
      <c r="P76" s="81">
        <v>0</v>
      </c>
      <c r="Q76" s="81">
        <v>988.2</v>
      </c>
      <c r="R76" s="118">
        <f t="shared" ref="R76:R77" si="14">P76+Q76</f>
        <v>988.2</v>
      </c>
    </row>
    <row r="77" spans="1:18" s="124" customFormat="1" ht="126" customHeight="1" x14ac:dyDescent="0.25">
      <c r="A77" s="121"/>
      <c r="B77" s="121"/>
      <c r="C77" s="121"/>
      <c r="D77" s="121"/>
      <c r="E77" s="122"/>
      <c r="F77" s="122"/>
      <c r="G77" s="122"/>
      <c r="H77" s="119" t="s">
        <v>205</v>
      </c>
      <c r="I77" s="60" t="s">
        <v>206</v>
      </c>
      <c r="J77" s="126">
        <v>0</v>
      </c>
      <c r="K77" s="125">
        <v>2824.5</v>
      </c>
      <c r="L77" s="108">
        <f t="shared" si="6"/>
        <v>2824.5</v>
      </c>
      <c r="M77" s="126">
        <v>0</v>
      </c>
      <c r="N77" s="125">
        <v>2867.4</v>
      </c>
      <c r="O77" s="108">
        <f t="shared" si="13"/>
        <v>2867.4</v>
      </c>
      <c r="P77" s="126">
        <v>0</v>
      </c>
      <c r="Q77" s="125">
        <v>2919.3</v>
      </c>
      <c r="R77" s="118">
        <f t="shared" si="14"/>
        <v>2919.3</v>
      </c>
    </row>
    <row r="78" spans="1:18" ht="125.25" customHeight="1" x14ac:dyDescent="0.25">
      <c r="A78" s="1"/>
      <c r="B78" s="1"/>
      <c r="C78" s="1"/>
      <c r="D78" s="1"/>
      <c r="E78" s="2"/>
      <c r="F78" s="2"/>
      <c r="G78" s="2"/>
      <c r="H78" s="119" t="s">
        <v>188</v>
      </c>
      <c r="I78" s="87" t="s">
        <v>189</v>
      </c>
      <c r="J78" s="126">
        <v>0</v>
      </c>
      <c r="K78" s="125">
        <v>32152</v>
      </c>
      <c r="L78" s="108">
        <f t="shared" si="6"/>
        <v>32152</v>
      </c>
      <c r="M78" s="126">
        <v>0</v>
      </c>
      <c r="N78" s="125">
        <v>32162</v>
      </c>
      <c r="O78" s="108">
        <f t="shared" ref="O78:O80" si="15">M78+N78</f>
        <v>32162</v>
      </c>
      <c r="P78" s="126">
        <v>0</v>
      </c>
      <c r="Q78" s="125">
        <v>32162</v>
      </c>
      <c r="R78" s="118">
        <f t="shared" ref="R78:R80" si="16">P78+Q78</f>
        <v>32162</v>
      </c>
    </row>
    <row r="79" spans="1:18" ht="108" customHeight="1" x14ac:dyDescent="0.25">
      <c r="A79" s="1"/>
      <c r="B79" s="1"/>
      <c r="C79" s="1"/>
      <c r="D79" s="1"/>
      <c r="E79" s="2"/>
      <c r="F79" s="2"/>
      <c r="G79" s="2"/>
      <c r="H79" s="119" t="s">
        <v>190</v>
      </c>
      <c r="I79" s="60" t="s">
        <v>191</v>
      </c>
      <c r="J79" s="125">
        <v>43000</v>
      </c>
      <c r="K79" s="126">
        <v>0</v>
      </c>
      <c r="L79" s="108">
        <f t="shared" si="6"/>
        <v>43000</v>
      </c>
      <c r="M79" s="125">
        <v>43000</v>
      </c>
      <c r="N79" s="126">
        <v>0</v>
      </c>
      <c r="O79" s="108">
        <f t="shared" si="15"/>
        <v>43000</v>
      </c>
      <c r="P79" s="125">
        <v>43000</v>
      </c>
      <c r="Q79" s="126">
        <v>0</v>
      </c>
      <c r="R79" s="118">
        <f t="shared" si="16"/>
        <v>43000</v>
      </c>
    </row>
    <row r="80" spans="1:18" ht="52.5" customHeight="1" x14ac:dyDescent="0.25">
      <c r="A80" s="1"/>
      <c r="B80" s="1"/>
      <c r="C80" s="1"/>
      <c r="D80" s="1"/>
      <c r="E80" s="2"/>
      <c r="F80" s="2"/>
      <c r="G80" s="2"/>
      <c r="H80" s="119" t="s">
        <v>192</v>
      </c>
      <c r="I80" s="60" t="s">
        <v>193</v>
      </c>
      <c r="J80" s="125">
        <v>4772.2</v>
      </c>
      <c r="K80" s="125">
        <v>2453</v>
      </c>
      <c r="L80" s="108">
        <f t="shared" si="6"/>
        <v>7225.2</v>
      </c>
      <c r="M80" s="125">
        <v>4320.6000000000004</v>
      </c>
      <c r="N80" s="126">
        <v>0</v>
      </c>
      <c r="O80" s="108">
        <f t="shared" si="15"/>
        <v>4320.6000000000004</v>
      </c>
      <c r="P80" s="125">
        <v>4142.6000000000004</v>
      </c>
      <c r="Q80" s="126">
        <v>0</v>
      </c>
      <c r="R80" s="118">
        <f t="shared" si="16"/>
        <v>4142.6000000000004</v>
      </c>
    </row>
    <row r="81" spans="1:18" ht="52.5" customHeight="1" x14ac:dyDescent="0.25">
      <c r="A81" s="1"/>
      <c r="B81" s="1"/>
      <c r="C81" s="1"/>
      <c r="D81" s="1"/>
      <c r="E81" s="2"/>
      <c r="F81" s="2"/>
      <c r="G81" s="2"/>
      <c r="H81" s="123" t="s">
        <v>222</v>
      </c>
      <c r="I81" s="127" t="s">
        <v>223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81">
        <v>0</v>
      </c>
      <c r="Q81" s="81">
        <v>0</v>
      </c>
      <c r="R81" s="81">
        <v>0</v>
      </c>
    </row>
    <row r="82" spans="1:18" ht="52.5" customHeight="1" x14ac:dyDescent="0.25">
      <c r="A82" s="1"/>
      <c r="B82" s="1"/>
      <c r="C82" s="1"/>
      <c r="D82" s="1"/>
      <c r="E82" s="2"/>
      <c r="F82" s="2"/>
      <c r="G82" s="2"/>
      <c r="H82" s="119" t="s">
        <v>224</v>
      </c>
      <c r="I82" s="128" t="s">
        <v>225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81">
        <v>0</v>
      </c>
    </row>
    <row r="83" spans="1:18" ht="32.25" customHeight="1" x14ac:dyDescent="0.25">
      <c r="A83" s="1"/>
      <c r="B83" s="1"/>
      <c r="C83" s="1"/>
      <c r="D83" s="1"/>
      <c r="E83" s="2"/>
      <c r="F83" s="2"/>
      <c r="G83" s="2"/>
      <c r="H83" s="123" t="s">
        <v>201</v>
      </c>
      <c r="I83" s="127" t="s">
        <v>202</v>
      </c>
      <c r="J83" s="81">
        <v>0</v>
      </c>
      <c r="K83" s="81">
        <v>0</v>
      </c>
      <c r="L83" s="81">
        <v>0</v>
      </c>
      <c r="M83" s="133">
        <v>0</v>
      </c>
      <c r="N83" s="133">
        <v>0</v>
      </c>
      <c r="O83" s="133">
        <v>0</v>
      </c>
      <c r="P83" s="81">
        <v>0</v>
      </c>
      <c r="Q83" s="81">
        <v>0</v>
      </c>
      <c r="R83" s="81">
        <v>0</v>
      </c>
    </row>
    <row r="84" spans="1:18" ht="52.5" customHeight="1" x14ac:dyDescent="0.25">
      <c r="A84" s="1"/>
      <c r="B84" s="1"/>
      <c r="C84" s="1"/>
      <c r="D84" s="1"/>
      <c r="E84" s="2"/>
      <c r="F84" s="2"/>
      <c r="G84" s="2"/>
      <c r="H84" s="119" t="s">
        <v>203</v>
      </c>
      <c r="I84" s="128" t="s">
        <v>204</v>
      </c>
      <c r="J84" s="81">
        <v>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81">
        <v>0</v>
      </c>
      <c r="Q84" s="81">
        <v>0</v>
      </c>
      <c r="R84" s="81">
        <v>0</v>
      </c>
    </row>
    <row r="85" spans="1:18" x14ac:dyDescent="0.25">
      <c r="A85" s="25"/>
      <c r="B85" s="25"/>
      <c r="C85" s="25"/>
      <c r="D85" s="25"/>
      <c r="E85" s="26"/>
      <c r="F85" s="27"/>
      <c r="G85" s="27"/>
      <c r="H85" s="53"/>
      <c r="I85" s="90" t="s">
        <v>121</v>
      </c>
      <c r="J85" s="71">
        <f>J10+J52</f>
        <v>1180144.7</v>
      </c>
      <c r="K85" s="71">
        <f>K10+K52</f>
        <v>72311.5</v>
      </c>
      <c r="L85" s="109">
        <f t="shared" si="6"/>
        <v>1252456.2</v>
      </c>
      <c r="M85" s="71">
        <f>M10+M52</f>
        <v>1209222.7999999998</v>
      </c>
      <c r="N85" s="71">
        <f>N10+N52</f>
        <v>62317.5</v>
      </c>
      <c r="O85" s="109">
        <f t="shared" ref="O85" si="17">M85+N85</f>
        <v>1271540.2999999998</v>
      </c>
      <c r="P85" s="71">
        <f>P10+P52</f>
        <v>1284854.5</v>
      </c>
      <c r="Q85" s="71">
        <f>Q10+Q52</f>
        <v>70866.7</v>
      </c>
      <c r="R85" s="117">
        <f t="shared" ref="R85" si="18">P85+Q85</f>
        <v>1355721.2</v>
      </c>
    </row>
    <row r="86" spans="1:18" hidden="1" x14ac:dyDescent="0.25">
      <c r="A86" s="25"/>
      <c r="B86" s="25"/>
      <c r="C86" s="25"/>
      <c r="D86" s="25"/>
      <c r="E86" s="26"/>
      <c r="F86" s="27"/>
      <c r="G86" s="27"/>
      <c r="H86" s="35"/>
      <c r="I86" s="91" t="s">
        <v>122</v>
      </c>
      <c r="J86" s="77"/>
      <c r="K86" s="77"/>
      <c r="L86" s="112"/>
      <c r="M86" s="77"/>
      <c r="N86" s="112"/>
      <c r="O86" s="77"/>
      <c r="P86" s="104">
        <f>P87-P85</f>
        <v>-558516.5</v>
      </c>
      <c r="Q86" s="107"/>
      <c r="R86" s="116"/>
    </row>
    <row r="87" spans="1:18" hidden="1" x14ac:dyDescent="0.25">
      <c r="A87" s="25"/>
      <c r="B87" s="25"/>
      <c r="C87" s="25"/>
      <c r="D87" s="25"/>
      <c r="E87" s="26"/>
      <c r="F87" s="27"/>
      <c r="G87" s="27"/>
      <c r="H87" s="28"/>
      <c r="I87" s="92" t="s">
        <v>123</v>
      </c>
      <c r="J87" s="78"/>
      <c r="K87" s="113"/>
      <c r="L87" s="114"/>
      <c r="M87" s="113"/>
      <c r="N87" s="114"/>
      <c r="O87" s="113"/>
      <c r="P87" s="115">
        <f>E9</f>
        <v>726338</v>
      </c>
      <c r="Q87" s="107"/>
      <c r="R87" s="116"/>
    </row>
    <row r="88" spans="1:18" ht="15" x14ac:dyDescent="0.25">
      <c r="H88" s="53"/>
      <c r="I88" s="90" t="s">
        <v>161</v>
      </c>
      <c r="J88" s="79">
        <f>J85-J89</f>
        <v>0</v>
      </c>
      <c r="K88" s="79">
        <f>K85-K89</f>
        <v>-29396</v>
      </c>
      <c r="L88" s="109">
        <f>L85-L89</f>
        <v>-29396</v>
      </c>
      <c r="M88" s="79">
        <f>M85-M89</f>
        <v>0</v>
      </c>
      <c r="N88" s="66"/>
      <c r="O88" s="79">
        <f>O85-O89</f>
        <v>0</v>
      </c>
      <c r="P88" s="79">
        <f>P85-P89</f>
        <v>0</v>
      </c>
      <c r="Q88" s="79"/>
      <c r="R88" s="79">
        <f>R85-R89</f>
        <v>0</v>
      </c>
    </row>
    <row r="89" spans="1:18" ht="15" x14ac:dyDescent="0.25">
      <c r="H89" s="53"/>
      <c r="I89" s="90" t="s">
        <v>123</v>
      </c>
      <c r="J89" s="80">
        <v>1180144.7</v>
      </c>
      <c r="K89" s="93">
        <v>101707.5</v>
      </c>
      <c r="L89" s="109">
        <f t="shared" ref="L89" si="19">J89+K89</f>
        <v>1281852.2</v>
      </c>
      <c r="M89" s="71">
        <v>1209222.8</v>
      </c>
      <c r="N89" s="71">
        <v>62317.5</v>
      </c>
      <c r="O89" s="109">
        <f t="shared" ref="O89" si="20">M89+N89</f>
        <v>1271540.3</v>
      </c>
      <c r="P89" s="71">
        <v>1284854.5</v>
      </c>
      <c r="Q89" s="85">
        <v>70866.7</v>
      </c>
      <c r="R89" s="109">
        <f t="shared" ref="R89" si="21">P89+Q89</f>
        <v>1355721.2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4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2025-01-23T05:41:53Z</cp:lastPrinted>
  <dcterms:created xsi:type="dcterms:W3CDTF">2020-11-15T17:15:43Z</dcterms:created>
  <dcterms:modified xsi:type="dcterms:W3CDTF">2025-01-23T06:27:13Z</dcterms:modified>
</cp:coreProperties>
</file>