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5" i="1" l="1"/>
  <c r="K91" i="1" l="1"/>
  <c r="K85" i="1"/>
  <c r="K69" i="1"/>
  <c r="K65" i="1"/>
  <c r="L109" i="1"/>
  <c r="L107" i="1"/>
  <c r="L106" i="1"/>
  <c r="L100" i="1"/>
  <c r="L99" i="1"/>
  <c r="L98" i="1"/>
  <c r="L97" i="1"/>
  <c r="L96" i="1"/>
  <c r="L95" i="1"/>
  <c r="L94" i="1"/>
  <c r="L93" i="1"/>
  <c r="L92" i="1"/>
  <c r="L90" i="1"/>
  <c r="L89" i="1"/>
  <c r="L88" i="1"/>
  <c r="L87" i="1"/>
  <c r="L86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8" i="1"/>
  <c r="L67" i="1"/>
  <c r="L66" i="1"/>
  <c r="L62" i="1"/>
  <c r="L61" i="1"/>
  <c r="L60" i="1"/>
  <c r="L59" i="1"/>
  <c r="L54" i="1"/>
  <c r="L53" i="1"/>
  <c r="L52" i="1"/>
  <c r="L51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64" i="1" l="1"/>
  <c r="K63" i="1" s="1"/>
  <c r="K105" i="1" s="1"/>
  <c r="K108" i="1" s="1"/>
  <c r="J91" i="1"/>
  <c r="L91" i="1" s="1"/>
  <c r="J65" i="1"/>
  <c r="L65" i="1" l="1"/>
  <c r="J15" i="1"/>
  <c r="L15" i="1" s="1"/>
  <c r="J85" i="1" l="1"/>
  <c r="L85" i="1" s="1"/>
  <c r="J69" i="1"/>
  <c r="L69" i="1" l="1"/>
  <c r="J64" i="1"/>
  <c r="J63" i="1" s="1"/>
  <c r="L64" i="1" l="1"/>
  <c r="E14" i="1"/>
  <c r="F14" i="1"/>
  <c r="J105" i="1" l="1"/>
  <c r="L63" i="1"/>
  <c r="J108" i="1" l="1"/>
  <c r="L108" i="1" s="1"/>
  <c r="L105" i="1"/>
</calcChain>
</file>

<file path=xl/sharedStrings.xml><?xml version="1.0" encoding="utf-8"?>
<sst xmlns="http://schemas.openxmlformats.org/spreadsheetml/2006/main" count="368" uniqueCount="268">
  <si>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</si>
  <si>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</si>
  <si>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</si>
  <si>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</si>
  <si>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</si>
  <si>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</si>
  <si>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</si>
  <si>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</si>
  <si>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</si>
  <si>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</si>
  <si>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</si>
  <si>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</si>
  <si>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</si>
  <si>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</si>
  <si>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</si>
  <si>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</si>
  <si>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</si>
  <si>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</si>
  <si>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</si>
  <si>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</si>
  <si>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</si>
  <si>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</si>
  <si>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</si>
  <si>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</si>
  <si>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</si>
  <si>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</si>
  <si>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</si>
  <si>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</si>
  <si>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</si>
  <si>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</si>
  <si>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</si>
  <si>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</si>
  <si>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</si>
  <si>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</si>
  <si>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</si>
  <si>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</si>
  <si>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</si>
  <si>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</si>
  <si>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</si>
  <si>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</si>
  <si>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</si>
  <si>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</si>
  <si>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</si>
  <si>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</si>
  <si>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</si>
  <si>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</si>
  <si>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</si>
  <si>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</si>
  <si>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</si>
  <si>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</si>
  <si>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</si>
  <si>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</si>
  <si>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</si>
  <si>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</si>
  <si>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</si>
  <si>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</si>
  <si>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</si>
  <si>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</si>
  <si>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</si>
  <si>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</si>
  <si>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</si>
  <si>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</si>
  <si>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</si>
  <si>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</si>
  <si>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</si>
  <si>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</si>
  <si>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</si>
  <si>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</si>
  <si>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</si>
  <si>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</si>
  <si>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</si>
  <si>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</si>
  <si>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</si>
  <si>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</si>
  <si>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</si>
  <si>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</si>
  <si>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</si>
  <si>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</si>
  <si>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</si>
  <si>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</si>
  <si>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</si>
  <si>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</si>
  <si>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</si>
  <si>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</si>
  <si>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</si>
  <si>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</si>
  <si>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</si>
  <si>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</si>
  <si>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</si>
  <si>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</si>
  <si>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</si>
  <si>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</si>
  <si>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</si>
  <si>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</si>
  <si>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</si>
  <si>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</si>
  <si>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</si>
  <si>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</si>
  <si>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</si>
  <si>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</si>
  <si>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</si>
  <si>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</si>
  <si>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</si>
  <si>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</si>
  <si>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</si>
  <si>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</si>
  <si>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</si>
  <si>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</si>
  <si>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</si>
  <si>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</si>
  <si>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</si>
  <si>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</si>
  <si>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</si>
  <si>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</si>
  <si>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</si>
  <si>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</si>
  <si>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</si>
  <si>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</si>
  <si>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</si>
  <si>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</si>
  <si>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</si>
  <si>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</si>
  <si>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</si>
  <si>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</si>
  <si>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</si>
  <si>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</si>
  <si>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</si>
  <si>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</si>
  <si>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</si>
  <si>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</si>
  <si>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</si>
  <si>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</si>
  <si>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</si>
  <si>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</si>
  <si>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</si>
  <si>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</si>
  <si>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</si>
  <si>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</si>
  <si>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</si>
  <si>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</si>
  <si>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</si>
  <si>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</si>
  <si>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</si>
  <si>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</si>
  <si>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</si>
  <si>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</si>
  <si>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</si>
  <si>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</si>
  <si>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</si>
  <si>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</si>
  <si>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</si>
  <si>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</si>
  <si>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</si>
  <si>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</si>
  <si>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</si>
  <si>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</si>
  <si>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</si>
  <si>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</si>
  <si>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</si>
  <si>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</si>
  <si>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</si>
  <si>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</si>
  <si>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</si>
  <si>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</si>
  <si>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</si>
  <si>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</si>
  <si>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</si>
  <si>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</si>
  <si>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</si>
  <si>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</si>
  <si>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</si>
  <si>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</si>
  <si>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</si>
  <si>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</si>
  <si>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</si>
  <si>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</si>
  <si>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</si>
  <si>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</si>
  <si>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</si>
  <si>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</si>
  <si>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</si>
  <si>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</si>
  <si>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</si>
  <si>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</si>
  <si>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</si>
  <si>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</si>
  <si>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</si>
  <si>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</si>
  <si>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</si>
  <si>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</si>
  <si>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</si>
  <si>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</si>
  <si>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</si>
  <si>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</si>
  <si>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</si>
  <si>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</si>
  <si>
    <t>Приложение № 1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</si>
  <si>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</si>
  <si>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</si>
  <si>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</si>
  <si>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</si>
  <si>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</si>
  <si>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</si>
  <si>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2 02 25299 14 0000 150</t>
  </si>
  <si>
    <t>2 02 20300 14 0000 150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</si>
  <si>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</si>
  <si>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</si>
  <si>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</si>
  <si>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</si>
  <si>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2 07 00000 00 0000 000</t>
  </si>
  <si>
    <t>2 07 04050 14 0000 150</t>
  </si>
  <si>
    <t>Субсидии бюджетам на поддержку отрасли культуры</t>
  </si>
  <si>
    <t xml:space="preserve">                                              </t>
  </si>
  <si>
    <t xml:space="preserve">                                                                                                  </t>
  </si>
  <si>
    <t xml:space="preserve">  тыс.руб.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</si>
  <si>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</si>
  <si>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</si>
  <si>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</si>
  <si>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</si>
  <si>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</si>
  <si>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</si>
  <si>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</si>
  <si>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</si>
  <si>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</si>
  <si>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</si>
  <si>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</si>
  <si>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</si>
  <si>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</si>
  <si>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2 02 45179 14 0000 150</t>
  </si>
  <si>
    <t>1 14 13040 14 0000 410</t>
  </si>
  <si>
    <t>2 02 19999 14 0000 150</t>
  </si>
  <si>
    <t>Прочие дотации бюджетам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</si>
  <si>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</si>
  <si>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Налог, взымаемый в связи с применением патентной системы налогообложения, зачисляемый в бюджеты мунципальных округов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</si>
  <si>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</si>
  <si>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</si>
  <si>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</si>
  <si>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Безвозмездные поступления от негосударственных организаций в бюджеты муниципальных округов</t>
  </si>
  <si>
    <t>2 04 04000 14 0000 150</t>
  </si>
  <si>
    <t>2 04 04010 14 0000 150</t>
  </si>
  <si>
    <t>Предоставление негосударственными организациями грантов для получателей средств бюджетов муниципальных округов</t>
  </si>
  <si>
    <t>Прочие доходы от компенсации затрат бюджетов муниципальных округов</t>
  </si>
  <si>
    <t>1 13 02994 14 0000 130</t>
  </si>
  <si>
    <t>от "__" ________  2025 года № _____</t>
  </si>
  <si>
    <t>Отчет об исполнении  бюджета муниципального  образования "Муниципальный округ Якшур-Бодьиский район Удмуртской Республики" по доходам за 2024 год</t>
  </si>
  <si>
    <t>% исполнения к уточненному плану</t>
  </si>
  <si>
    <t>Уточнённый план на 2024 год</t>
  </si>
  <si>
    <t>Исполнение на 01.01.2025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</si>
  <si>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</si>
  <si>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</si>
  <si>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1 14 02043 14 0000 430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</si>
  <si>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</si>
  <si>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Невыясненные поступления</t>
  </si>
  <si>
    <t>Невыясненные поступления, зачисляемые в бюджеты муниципальных округов</t>
  </si>
  <si>
    <t>Прочие неналоговые доходы</t>
  </si>
  <si>
    <t>Прочие неналоговые доходы бюджетов муниципальных округов</t>
  </si>
  <si>
    <t>1 17 05000 00 0000 180</t>
  </si>
  <si>
    <t>1 17 05040 14 0000 180</t>
  </si>
  <si>
    <t>1 17 01040 14 0000 180</t>
  </si>
  <si>
    <t>1 17 01000 00 0000 180</t>
  </si>
  <si>
    <t xml:space="preserve">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</si>
  <si>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</si>
  <si>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2 18 00000 14 0000 150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</si>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</sst>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19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5" fontId="14" fillId="0" borderId="2" xfId="0" applyNumberFormat="1" applyFont="1" applyBorder="1"/>
    <xf numFmtId="0" fontId="16" fillId="0" borderId="2" xfId="1" applyNumberFormat="1" applyFont="1" applyBorder="1" applyAlignment="1" applyProtection="1">
      <alignment wrapText="1"/>
    </xf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49" fontId="16" fillId="0" borderId="2" xfId="2" applyNumberFormat="1" applyFont="1" applyFill="1" applyBorder="1" applyAlignment="1" applyProtection="1">
      <alignment horizontal="left"/>
    </xf>
    <xf numFmtId="0" fontId="16" fillId="0" borderId="2" xfId="1" applyNumberFormat="1" applyFont="1" applyBorder="1" applyAlignment="1" applyProtection="1">
      <alignment vertical="center" wrapText="1"/>
    </xf>
    <xf numFmtId="49" fontId="16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6" fillId="0" borderId="2" xfId="2" applyNumberFormat="1" applyFont="1" applyBorder="1" applyAlignment="1" applyProtection="1"/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  <xf numFmtId="4" fontId="0" fillId="0" borderId="0" xfId="0" applyNumberFormat="1" applyFill="1" applyAlignment="1">
      <alignment horizontal="right"/>
    </xf>
    <xf numFmtId="0" fontId="16" fillId="0" borderId="6" xfId="1" applyNumberFormat="1" applyFont="1" applyBorder="1" applyAlignment="1" applyProtection="1">
      <alignment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167" fontId="6" fillId="2" borderId="6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164" fontId="18" fillId="0" borderId="2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7" fontId="2" fillId="2" borderId="6" xfId="0" applyNumberFormat="1" applyFont="1" applyFill="1" applyBorder="1" applyAlignment="1">
      <alignment horizontal="right" wrapText="1"/>
    </xf>
    <xf numFmtId="1" fontId="6" fillId="0" borderId="2" xfId="0" applyNumberFormat="1" applyFont="1" applyBorder="1" applyAlignment="1">
      <alignment wrapText="1"/>
    </xf>
    <xf numFmtId="166" fontId="14" fillId="0" borderId="2" xfId="0" applyNumberFormat="1" applyFont="1" applyBorder="1"/>
    <xf numFmtId="1" fontId="2" fillId="0" borderId="2" xfId="0" applyNumberFormat="1" applyFont="1" applyBorder="1" applyAlignment="1">
      <alignment wrapText="1"/>
    </xf>
    <xf numFmtId="165" fontId="14" fillId="0" borderId="2" xfId="0" applyNumberFormat="1" applyFont="1" applyBorder="1" applyAlignment="1">
      <alignment vertical="center"/>
    </xf>
    <xf numFmtId="165" fontId="14" fillId="0" borderId="2" xfId="0" applyNumberFormat="1" applyFont="1" applyFill="1" applyBorder="1" applyAlignment="1"/>
    <xf numFmtId="49" fontId="17" fillId="0" borderId="2" xfId="2" applyNumberFormat="1" applyFont="1" applyBorder="1" applyAlignment="1" applyProtection="1"/>
    <xf numFmtId="164" fontId="6" fillId="0" borderId="2" xfId="0" applyNumberFormat="1" applyFont="1" applyBorder="1" applyAlignment="1">
      <alignment wrapText="1"/>
    </xf>
    <xf numFmtId="49" fontId="16" fillId="0" borderId="4" xfId="2" applyNumberFormat="1" applyFont="1" applyAlignment="1" applyProtection="1">
      <alignment horizontal="lef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tabSelected="1" showWhiteSpace="0" topLeftCell="H27" zoomScale="110" zoomScaleNormal="110" workbookViewId="0">
      <selection activeCell="I35" sqref="I35:I36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63.4257812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196</v>
      </c>
    </row>
    <row r="3" spans="1:12" x14ac:dyDescent="0.25">
      <c r="A3" s="1"/>
      <c r="B3" s="1"/>
      <c r="C3" s="1"/>
      <c r="D3" s="1"/>
      <c r="E3" s="4"/>
      <c r="F3" s="4"/>
      <c r="G3" s="4"/>
      <c r="H3" s="5"/>
      <c r="I3" s="30"/>
      <c r="J3" s="30"/>
      <c r="K3" s="30"/>
      <c r="L3" s="33" t="s">
        <v>136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137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138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243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ht="46.5" customHeight="1" x14ac:dyDescent="0.25">
      <c r="A8" s="9"/>
      <c r="B8" s="9"/>
      <c r="C8" s="9"/>
      <c r="D8" s="9"/>
      <c r="H8" s="109" t="s">
        <v>244</v>
      </c>
      <c r="I8" s="110"/>
      <c r="J8" s="110"/>
      <c r="K8" s="110"/>
      <c r="L8" s="110"/>
    </row>
    <row r="9" spans="1:12" ht="18" customHeight="1" x14ac:dyDescent="0.25">
      <c r="E9" s="10"/>
      <c r="F9" s="10"/>
      <c r="G9" s="10"/>
      <c r="L9" s="47" t="s">
        <v>214</v>
      </c>
    </row>
    <row r="10" spans="1:12" s="13" customFormat="1" ht="12.75" customHeight="1" x14ac:dyDescent="0.2">
      <c r="A10" s="11" t="s">
        <v>0</v>
      </c>
      <c r="B10" s="11"/>
      <c r="C10" s="11"/>
      <c r="D10" s="11"/>
      <c r="E10" s="12"/>
      <c r="F10" s="12"/>
      <c r="G10" s="12"/>
      <c r="H10" s="111" t="s">
        <v>0</v>
      </c>
      <c r="I10" s="112" t="s">
        <v>1</v>
      </c>
      <c r="J10" s="113" t="s">
        <v>143</v>
      </c>
      <c r="K10" s="114"/>
      <c r="L10" s="115"/>
    </row>
    <row r="11" spans="1:12" s="15" customFormat="1" ht="50.25" customHeight="1" x14ac:dyDescent="0.2">
      <c r="A11" s="11"/>
      <c r="B11" s="11"/>
      <c r="C11" s="11"/>
      <c r="D11" s="11"/>
      <c r="E11" s="14"/>
      <c r="F11" s="14"/>
      <c r="G11" s="14"/>
      <c r="H11" s="111"/>
      <c r="I11" s="112"/>
      <c r="J11" s="116" t="s">
        <v>246</v>
      </c>
      <c r="K11" s="117" t="s">
        <v>247</v>
      </c>
      <c r="L11" s="117" t="s">
        <v>245</v>
      </c>
    </row>
    <row r="12" spans="1:12" s="18" customFormat="1" ht="56.25" hidden="1" customHeight="1" x14ac:dyDescent="0.25">
      <c r="A12" s="16" t="s">
        <v>2</v>
      </c>
      <c r="B12" s="16" t="s">
        <v>3</v>
      </c>
      <c r="C12" s="16" t="s">
        <v>4</v>
      </c>
      <c r="D12" s="16" t="s">
        <v>5</v>
      </c>
      <c r="E12" s="17" t="s">
        <v>6</v>
      </c>
      <c r="F12" s="17" t="s">
        <v>7</v>
      </c>
      <c r="G12" s="17" t="s">
        <v>8</v>
      </c>
      <c r="H12" s="36" t="s">
        <v>9</v>
      </c>
      <c r="I12" s="37" t="s">
        <v>10</v>
      </c>
      <c r="J12" s="116"/>
      <c r="K12" s="118"/>
      <c r="L12" s="118"/>
    </row>
    <row r="13" spans="1:12" s="21" customFormat="1" ht="181.5" hidden="1" customHeight="1" x14ac:dyDescent="0.25">
      <c r="A13" s="19" t="s">
        <v>11</v>
      </c>
      <c r="B13" s="19" t="s">
        <v>12</v>
      </c>
      <c r="C13" s="19" t="s">
        <v>13</v>
      </c>
      <c r="D13" s="19" t="s">
        <v>14</v>
      </c>
      <c r="E13" s="20" t="s">
        <v>15</v>
      </c>
      <c r="F13" s="20" t="s">
        <v>16</v>
      </c>
      <c r="G13" s="20" t="s">
        <v>17</v>
      </c>
      <c r="H13" s="38" t="s">
        <v>18</v>
      </c>
      <c r="I13" s="39" t="s">
        <v>19</v>
      </c>
      <c r="J13" s="39"/>
      <c r="K13" s="39"/>
      <c r="L13" s="40" t="s">
        <v>20</v>
      </c>
    </row>
    <row r="14" spans="1:12" s="24" customFormat="1" ht="17.25" hidden="1" customHeight="1" x14ac:dyDescent="0.25">
      <c r="A14" s="22" t="s">
        <v>21</v>
      </c>
      <c r="B14" s="22" t="s">
        <v>22</v>
      </c>
      <c r="C14" s="22" t="s">
        <v>23</v>
      </c>
      <c r="D14" s="22" t="s">
        <v>24</v>
      </c>
      <c r="E14" s="23">
        <f>726338.7-0.7</f>
        <v>726338</v>
      </c>
      <c r="F14" s="23">
        <f>725605.8-0.7</f>
        <v>725605.10000000009</v>
      </c>
      <c r="G14" s="23">
        <v>65753.899999999994</v>
      </c>
      <c r="H14" s="41" t="s">
        <v>25</v>
      </c>
      <c r="I14" s="42"/>
      <c r="J14" s="42"/>
      <c r="K14" s="42"/>
      <c r="L14" s="43">
        <v>726338</v>
      </c>
    </row>
    <row r="15" spans="1:12" s="24" customFormat="1" ht="14.25" x14ac:dyDescent="0.2">
      <c r="A15" s="22" t="s">
        <v>26</v>
      </c>
      <c r="B15" s="22" t="s">
        <v>22</v>
      </c>
      <c r="C15" s="22" t="s">
        <v>23</v>
      </c>
      <c r="D15" s="22" t="s">
        <v>24</v>
      </c>
      <c r="E15" s="23">
        <v>0</v>
      </c>
      <c r="F15" s="23"/>
      <c r="G15" s="23"/>
      <c r="H15" s="44" t="s">
        <v>27</v>
      </c>
      <c r="I15" s="57" t="s">
        <v>28</v>
      </c>
      <c r="J15" s="66">
        <f>J16+J18+J20+J24+J28+J30+J33+J37+J43+J46+J52+J54</f>
        <v>431977.5400000001</v>
      </c>
      <c r="K15" s="66">
        <f>K16+K18+K20+K24+K28+K30+K33+K37+K43+K46+K52+K54</f>
        <v>491749.69999999995</v>
      </c>
      <c r="L15" s="101">
        <f>K15/J15*100</f>
        <v>113.8368675371409</v>
      </c>
    </row>
    <row r="16" spans="1:12" s="24" customFormat="1" ht="14.25" x14ac:dyDescent="0.2">
      <c r="A16" s="22" t="s">
        <v>29</v>
      </c>
      <c r="B16" s="22" t="s">
        <v>22</v>
      </c>
      <c r="C16" s="22" t="s">
        <v>23</v>
      </c>
      <c r="D16" s="22" t="s">
        <v>24</v>
      </c>
      <c r="E16" s="23">
        <v>0</v>
      </c>
      <c r="F16" s="23"/>
      <c r="G16" s="23"/>
      <c r="H16" s="44" t="s">
        <v>30</v>
      </c>
      <c r="I16" s="57" t="s">
        <v>31</v>
      </c>
      <c r="J16" s="66">
        <v>283160</v>
      </c>
      <c r="K16" s="102">
        <v>319772.09999999998</v>
      </c>
      <c r="L16" s="101">
        <f t="shared" ref="L16:L85" si="0">K16/J16*100</f>
        <v>112.92982765927391</v>
      </c>
    </row>
    <row r="17" spans="1:12" ht="15" x14ac:dyDescent="0.25">
      <c r="A17" s="1" t="s">
        <v>32</v>
      </c>
      <c r="B17" s="1" t="s">
        <v>33</v>
      </c>
      <c r="C17" s="1" t="s">
        <v>23</v>
      </c>
      <c r="D17" s="1" t="s">
        <v>34</v>
      </c>
      <c r="E17" s="2">
        <v>0</v>
      </c>
      <c r="F17" s="2"/>
      <c r="G17" s="2"/>
      <c r="H17" s="45" t="s">
        <v>119</v>
      </c>
      <c r="I17" s="58" t="s">
        <v>120</v>
      </c>
      <c r="J17" s="67">
        <v>283160</v>
      </c>
      <c r="K17" s="50">
        <v>319772.09999999998</v>
      </c>
      <c r="L17" s="103">
        <f t="shared" si="0"/>
        <v>112.92982765927391</v>
      </c>
    </row>
    <row r="18" spans="1:12" s="24" customFormat="1" ht="25.5" x14ac:dyDescent="0.2">
      <c r="A18" s="22" t="s">
        <v>35</v>
      </c>
      <c r="B18" s="22" t="s">
        <v>22</v>
      </c>
      <c r="C18" s="22" t="s">
        <v>23</v>
      </c>
      <c r="D18" s="22" t="s">
        <v>24</v>
      </c>
      <c r="E18" s="23">
        <v>0</v>
      </c>
      <c r="F18" s="23"/>
      <c r="G18" s="23"/>
      <c r="H18" s="44" t="s">
        <v>36</v>
      </c>
      <c r="I18" s="57" t="s">
        <v>37</v>
      </c>
      <c r="J18" s="74">
        <v>33404.400000000001</v>
      </c>
      <c r="K18" s="74">
        <v>38962.199999999997</v>
      </c>
      <c r="L18" s="101">
        <f t="shared" si="0"/>
        <v>116.63792793763695</v>
      </c>
    </row>
    <row r="19" spans="1:12" s="24" customFormat="1" ht="25.5" x14ac:dyDescent="0.2">
      <c r="A19" s="22"/>
      <c r="B19" s="22"/>
      <c r="C19" s="22"/>
      <c r="D19" s="22"/>
      <c r="E19" s="23"/>
      <c r="F19" s="23"/>
      <c r="G19" s="23"/>
      <c r="H19" s="48" t="s">
        <v>144</v>
      </c>
      <c r="I19" s="59" t="s">
        <v>145</v>
      </c>
      <c r="J19" s="51">
        <v>33404.400000000001</v>
      </c>
      <c r="K19" s="51">
        <v>38962.199999999997</v>
      </c>
      <c r="L19" s="103">
        <f t="shared" si="0"/>
        <v>116.63792793763695</v>
      </c>
    </row>
    <row r="20" spans="1:12" s="24" customFormat="1" ht="14.25" x14ac:dyDescent="0.2">
      <c r="A20" s="22" t="s">
        <v>38</v>
      </c>
      <c r="B20" s="22" t="s">
        <v>22</v>
      </c>
      <c r="C20" s="22" t="s">
        <v>23</v>
      </c>
      <c r="D20" s="22" t="s">
        <v>24</v>
      </c>
      <c r="E20" s="23">
        <v>0</v>
      </c>
      <c r="F20" s="23"/>
      <c r="G20" s="23"/>
      <c r="H20" s="44" t="s">
        <v>39</v>
      </c>
      <c r="I20" s="57" t="s">
        <v>40</v>
      </c>
      <c r="J20" s="68">
        <v>12496</v>
      </c>
      <c r="K20" s="68">
        <v>20459.7</v>
      </c>
      <c r="L20" s="101">
        <f t="shared" si="0"/>
        <v>163.72999359795136</v>
      </c>
    </row>
    <row r="21" spans="1:12" s="24" customFormat="1" ht="25.5" x14ac:dyDescent="0.2">
      <c r="A21" s="22"/>
      <c r="B21" s="22"/>
      <c r="C21" s="22"/>
      <c r="D21" s="22"/>
      <c r="E21" s="23"/>
      <c r="F21" s="23"/>
      <c r="G21" s="23"/>
      <c r="H21" s="48" t="s">
        <v>156</v>
      </c>
      <c r="I21" s="59" t="s">
        <v>146</v>
      </c>
      <c r="J21" s="69">
        <v>8125</v>
      </c>
      <c r="K21" s="69">
        <v>16676.900000000001</v>
      </c>
      <c r="L21" s="103">
        <f t="shared" si="0"/>
        <v>205.25415384615386</v>
      </c>
    </row>
    <row r="22" spans="1:12" ht="15" x14ac:dyDescent="0.25">
      <c r="A22" s="1" t="s">
        <v>42</v>
      </c>
      <c r="B22" s="1" t="s">
        <v>33</v>
      </c>
      <c r="C22" s="1" t="s">
        <v>23</v>
      </c>
      <c r="D22" s="1" t="s">
        <v>34</v>
      </c>
      <c r="E22" s="2">
        <v>0</v>
      </c>
      <c r="F22" s="2"/>
      <c r="G22" s="2"/>
      <c r="H22" s="45" t="s">
        <v>43</v>
      </c>
      <c r="I22" s="58" t="s">
        <v>44</v>
      </c>
      <c r="J22" s="70">
        <v>702</v>
      </c>
      <c r="K22" s="70">
        <v>863.6</v>
      </c>
      <c r="L22" s="103">
        <f t="shared" si="0"/>
        <v>123.01994301994301</v>
      </c>
    </row>
    <row r="23" spans="1:12" ht="26.25" x14ac:dyDescent="0.25">
      <c r="A23" s="1" t="s">
        <v>45</v>
      </c>
      <c r="B23" s="1" t="s">
        <v>41</v>
      </c>
      <c r="C23" s="1" t="s">
        <v>23</v>
      </c>
      <c r="D23" s="1" t="s">
        <v>34</v>
      </c>
      <c r="E23" s="2">
        <v>0</v>
      </c>
      <c r="F23" s="2"/>
      <c r="G23" s="2"/>
      <c r="H23" s="45" t="s">
        <v>46</v>
      </c>
      <c r="I23" s="58" t="s">
        <v>233</v>
      </c>
      <c r="J23" s="70">
        <v>3669</v>
      </c>
      <c r="K23" s="70">
        <v>2919.2</v>
      </c>
      <c r="L23" s="103">
        <f t="shared" si="0"/>
        <v>79.563913872989914</v>
      </c>
    </row>
    <row r="24" spans="1:12" s="24" customFormat="1" ht="14.25" x14ac:dyDescent="0.2">
      <c r="A24" s="22" t="s">
        <v>47</v>
      </c>
      <c r="B24" s="22" t="s">
        <v>22</v>
      </c>
      <c r="C24" s="22" t="s">
        <v>23</v>
      </c>
      <c r="D24" s="22" t="s">
        <v>24</v>
      </c>
      <c r="E24" s="23">
        <v>0</v>
      </c>
      <c r="F24" s="23"/>
      <c r="G24" s="23"/>
      <c r="H24" s="44" t="s">
        <v>48</v>
      </c>
      <c r="I24" s="57" t="s">
        <v>49</v>
      </c>
      <c r="J24" s="55">
        <v>24470</v>
      </c>
      <c r="K24" s="55">
        <v>23571.7</v>
      </c>
      <c r="L24" s="101">
        <f t="shared" si="0"/>
        <v>96.328974254188807</v>
      </c>
    </row>
    <row r="25" spans="1:12" ht="39" x14ac:dyDescent="0.25">
      <c r="A25" s="1" t="s">
        <v>50</v>
      </c>
      <c r="B25" s="1" t="s">
        <v>51</v>
      </c>
      <c r="C25" s="1" t="s">
        <v>23</v>
      </c>
      <c r="D25" s="1" t="s">
        <v>34</v>
      </c>
      <c r="E25" s="2">
        <v>0</v>
      </c>
      <c r="F25" s="2"/>
      <c r="G25" s="2"/>
      <c r="H25" s="45" t="s">
        <v>122</v>
      </c>
      <c r="I25" s="58" t="s">
        <v>121</v>
      </c>
      <c r="J25" s="71">
        <v>6082</v>
      </c>
      <c r="K25" s="71">
        <v>4731.7</v>
      </c>
      <c r="L25" s="103">
        <f t="shared" si="0"/>
        <v>77.798421571851364</v>
      </c>
    </row>
    <row r="26" spans="1:12" ht="26.25" x14ac:dyDescent="0.25">
      <c r="A26" s="1" t="s">
        <v>52</v>
      </c>
      <c r="B26" s="1" t="s">
        <v>51</v>
      </c>
      <c r="C26" s="1" t="s">
        <v>23</v>
      </c>
      <c r="D26" s="1" t="s">
        <v>34</v>
      </c>
      <c r="E26" s="2">
        <v>0</v>
      </c>
      <c r="F26" s="2"/>
      <c r="G26" s="2"/>
      <c r="H26" s="45" t="s">
        <v>123</v>
      </c>
      <c r="I26" s="58" t="s">
        <v>124</v>
      </c>
      <c r="J26" s="71">
        <v>12753</v>
      </c>
      <c r="K26" s="71">
        <v>13534</v>
      </c>
      <c r="L26" s="103">
        <f t="shared" si="0"/>
        <v>106.12404924331528</v>
      </c>
    </row>
    <row r="27" spans="1:12" ht="26.25" x14ac:dyDescent="0.25">
      <c r="A27" s="1" t="s">
        <v>53</v>
      </c>
      <c r="B27" s="1" t="s">
        <v>51</v>
      </c>
      <c r="C27" s="1" t="s">
        <v>23</v>
      </c>
      <c r="D27" s="1" t="s">
        <v>34</v>
      </c>
      <c r="E27" s="2">
        <v>0</v>
      </c>
      <c r="F27" s="2"/>
      <c r="G27" s="2"/>
      <c r="H27" s="45" t="s">
        <v>142</v>
      </c>
      <c r="I27" s="58" t="s">
        <v>125</v>
      </c>
      <c r="J27" s="71">
        <v>5635</v>
      </c>
      <c r="K27" s="71">
        <v>5306</v>
      </c>
      <c r="L27" s="103">
        <f t="shared" si="0"/>
        <v>94.161490683229815</v>
      </c>
    </row>
    <row r="28" spans="1:12" s="24" customFormat="1" ht="25.5" x14ac:dyDescent="0.2">
      <c r="A28" s="22" t="s">
        <v>54</v>
      </c>
      <c r="B28" s="22" t="s">
        <v>22</v>
      </c>
      <c r="C28" s="22" t="s">
        <v>23</v>
      </c>
      <c r="D28" s="22" t="s">
        <v>24</v>
      </c>
      <c r="E28" s="23">
        <v>0</v>
      </c>
      <c r="F28" s="23"/>
      <c r="G28" s="23"/>
      <c r="H28" s="44" t="s">
        <v>55</v>
      </c>
      <c r="I28" s="57" t="s">
        <v>56</v>
      </c>
      <c r="J28" s="55">
        <v>8470</v>
      </c>
      <c r="K28" s="55">
        <v>10757.1</v>
      </c>
      <c r="L28" s="101">
        <f t="shared" si="0"/>
        <v>127.00236127508855</v>
      </c>
    </row>
    <row r="29" spans="1:12" ht="15" x14ac:dyDescent="0.25">
      <c r="A29" s="1" t="s">
        <v>57</v>
      </c>
      <c r="B29" s="1" t="s">
        <v>33</v>
      </c>
      <c r="C29" s="1" t="s">
        <v>23</v>
      </c>
      <c r="D29" s="1" t="s">
        <v>34</v>
      </c>
      <c r="E29" s="2">
        <v>0</v>
      </c>
      <c r="F29" s="2"/>
      <c r="G29" s="2"/>
      <c r="H29" s="45" t="s">
        <v>58</v>
      </c>
      <c r="I29" s="58" t="s">
        <v>59</v>
      </c>
      <c r="J29" s="71">
        <v>8470</v>
      </c>
      <c r="K29" s="71">
        <v>10757.1</v>
      </c>
      <c r="L29" s="103">
        <f t="shared" si="0"/>
        <v>127.00236127508855</v>
      </c>
    </row>
    <row r="30" spans="1:12" s="24" customFormat="1" ht="14.25" x14ac:dyDescent="0.2">
      <c r="A30" s="22" t="s">
        <v>60</v>
      </c>
      <c r="B30" s="22" t="s">
        <v>22</v>
      </c>
      <c r="C30" s="22" t="s">
        <v>23</v>
      </c>
      <c r="D30" s="22" t="s">
        <v>24</v>
      </c>
      <c r="E30" s="23">
        <v>0</v>
      </c>
      <c r="F30" s="23"/>
      <c r="G30" s="23"/>
      <c r="H30" s="44" t="s">
        <v>61</v>
      </c>
      <c r="I30" s="57" t="s">
        <v>62</v>
      </c>
      <c r="J30" s="55">
        <v>2821</v>
      </c>
      <c r="K30" s="55">
        <v>4458.8</v>
      </c>
      <c r="L30" s="101">
        <f t="shared" si="0"/>
        <v>158.05742644452323</v>
      </c>
    </row>
    <row r="31" spans="1:12" ht="39" hidden="1" x14ac:dyDescent="0.25">
      <c r="A31" s="1" t="s">
        <v>63</v>
      </c>
      <c r="B31" s="1" t="s">
        <v>33</v>
      </c>
      <c r="C31" s="1" t="s">
        <v>23</v>
      </c>
      <c r="D31" s="1" t="s">
        <v>34</v>
      </c>
      <c r="E31" s="2">
        <v>0</v>
      </c>
      <c r="F31" s="2"/>
      <c r="G31" s="2"/>
      <c r="H31" s="45" t="s">
        <v>64</v>
      </c>
      <c r="I31" s="58" t="s">
        <v>65</v>
      </c>
      <c r="J31" s="71"/>
      <c r="K31" s="71"/>
      <c r="L31" s="101" t="e">
        <f t="shared" si="0"/>
        <v>#DIV/0!</v>
      </c>
    </row>
    <row r="32" spans="1:12" ht="63.75" x14ac:dyDescent="0.25">
      <c r="A32" s="1"/>
      <c r="B32" s="1"/>
      <c r="C32" s="1"/>
      <c r="D32" s="1"/>
      <c r="E32" s="2"/>
      <c r="F32" s="2"/>
      <c r="G32" s="2"/>
      <c r="H32" s="48" t="s">
        <v>147</v>
      </c>
      <c r="I32" s="60" t="s">
        <v>148</v>
      </c>
      <c r="J32" s="71">
        <v>2821</v>
      </c>
      <c r="K32" s="71">
        <v>4458.8</v>
      </c>
      <c r="L32" s="103">
        <f t="shared" si="0"/>
        <v>158.05742644452323</v>
      </c>
    </row>
    <row r="33" spans="1:12" s="24" customFormat="1" ht="25.5" x14ac:dyDescent="0.2">
      <c r="A33" s="22" t="s">
        <v>66</v>
      </c>
      <c r="B33" s="22" t="s">
        <v>22</v>
      </c>
      <c r="C33" s="22" t="s">
        <v>23</v>
      </c>
      <c r="D33" s="22" t="s">
        <v>24</v>
      </c>
      <c r="E33" s="23">
        <v>0</v>
      </c>
      <c r="F33" s="23"/>
      <c r="G33" s="23"/>
      <c r="H33" s="44" t="s">
        <v>67</v>
      </c>
      <c r="I33" s="57" t="s">
        <v>68</v>
      </c>
      <c r="J33" s="55">
        <v>25765</v>
      </c>
      <c r="K33" s="55">
        <v>23759</v>
      </c>
      <c r="L33" s="101">
        <f t="shared" si="0"/>
        <v>92.214244129633229</v>
      </c>
    </row>
    <row r="34" spans="1:12" ht="64.5" x14ac:dyDescent="0.25">
      <c r="A34" s="1" t="s">
        <v>69</v>
      </c>
      <c r="B34" s="1" t="s">
        <v>70</v>
      </c>
      <c r="C34" s="1" t="s">
        <v>23</v>
      </c>
      <c r="D34" s="1" t="s">
        <v>71</v>
      </c>
      <c r="E34" s="2">
        <v>0</v>
      </c>
      <c r="F34" s="2"/>
      <c r="G34" s="2"/>
      <c r="H34" s="45" t="s">
        <v>126</v>
      </c>
      <c r="I34" s="58" t="s">
        <v>232</v>
      </c>
      <c r="J34" s="71">
        <v>25264</v>
      </c>
      <c r="K34" s="71">
        <v>22784.400000000001</v>
      </c>
      <c r="L34" s="103">
        <f t="shared" si="0"/>
        <v>90.185243825205831</v>
      </c>
    </row>
    <row r="35" spans="1:12" ht="26.25" x14ac:dyDescent="0.25">
      <c r="A35" s="1" t="s">
        <v>72</v>
      </c>
      <c r="B35" s="1" t="s">
        <v>70</v>
      </c>
      <c r="C35" s="1" t="s">
        <v>23</v>
      </c>
      <c r="D35" s="1" t="s">
        <v>71</v>
      </c>
      <c r="E35" s="2">
        <v>0</v>
      </c>
      <c r="F35" s="2"/>
      <c r="G35" s="2"/>
      <c r="H35" s="45" t="s">
        <v>127</v>
      </c>
      <c r="I35" s="58" t="s">
        <v>139</v>
      </c>
      <c r="J35" s="71">
        <v>345</v>
      </c>
      <c r="K35" s="71">
        <v>694.6</v>
      </c>
      <c r="L35" s="103">
        <f t="shared" si="0"/>
        <v>201.33333333333331</v>
      </c>
    </row>
    <row r="36" spans="1:12" ht="51.75" x14ac:dyDescent="0.25">
      <c r="A36" s="1" t="s">
        <v>73</v>
      </c>
      <c r="B36" s="1" t="s">
        <v>70</v>
      </c>
      <c r="C36" s="1" t="s">
        <v>23</v>
      </c>
      <c r="D36" s="1" t="s">
        <v>71</v>
      </c>
      <c r="E36" s="2">
        <v>0</v>
      </c>
      <c r="F36" s="2"/>
      <c r="G36" s="2"/>
      <c r="H36" s="45" t="s">
        <v>128</v>
      </c>
      <c r="I36" s="58" t="s">
        <v>140</v>
      </c>
      <c r="J36" s="71">
        <v>156</v>
      </c>
      <c r="K36" s="71">
        <v>280</v>
      </c>
      <c r="L36" s="103">
        <f t="shared" si="0"/>
        <v>179.4871794871795</v>
      </c>
    </row>
    <row r="37" spans="1:12" s="24" customFormat="1" ht="14.25" x14ac:dyDescent="0.2">
      <c r="A37" s="22" t="s">
        <v>74</v>
      </c>
      <c r="B37" s="22" t="s">
        <v>22</v>
      </c>
      <c r="C37" s="22" t="s">
        <v>23</v>
      </c>
      <c r="D37" s="22" t="s">
        <v>24</v>
      </c>
      <c r="E37" s="23">
        <v>0</v>
      </c>
      <c r="F37" s="23"/>
      <c r="G37" s="23"/>
      <c r="H37" s="44" t="s">
        <v>75</v>
      </c>
      <c r="I37" s="57" t="s">
        <v>76</v>
      </c>
      <c r="J37" s="55">
        <v>14119.34</v>
      </c>
      <c r="K37" s="55">
        <v>12404.9</v>
      </c>
      <c r="L37" s="101">
        <f t="shared" si="0"/>
        <v>87.857506087395024</v>
      </c>
    </row>
    <row r="38" spans="1:12" ht="26.25" hidden="1" x14ac:dyDescent="0.25">
      <c r="A38" s="1" t="s">
        <v>77</v>
      </c>
      <c r="B38" s="1" t="s">
        <v>33</v>
      </c>
      <c r="C38" s="1" t="s">
        <v>23</v>
      </c>
      <c r="D38" s="1" t="s">
        <v>71</v>
      </c>
      <c r="E38" s="2">
        <v>0</v>
      </c>
      <c r="F38" s="2"/>
      <c r="G38" s="2"/>
      <c r="H38" s="45" t="s">
        <v>78</v>
      </c>
      <c r="I38" s="58" t="s">
        <v>79</v>
      </c>
      <c r="J38" s="55">
        <v>14119340</v>
      </c>
      <c r="K38" s="55"/>
      <c r="L38" s="101">
        <f t="shared" si="0"/>
        <v>0</v>
      </c>
    </row>
    <row r="39" spans="1:12" ht="39" hidden="1" x14ac:dyDescent="0.25">
      <c r="A39" s="1" t="s">
        <v>80</v>
      </c>
      <c r="B39" s="1" t="s">
        <v>33</v>
      </c>
      <c r="C39" s="1" t="s">
        <v>23</v>
      </c>
      <c r="D39" s="1" t="s">
        <v>71</v>
      </c>
      <c r="E39" s="2">
        <v>0</v>
      </c>
      <c r="F39" s="2"/>
      <c r="G39" s="2"/>
      <c r="H39" s="45" t="s">
        <v>81</v>
      </c>
      <c r="I39" s="58" t="s">
        <v>82</v>
      </c>
      <c r="J39" s="55">
        <v>14119340</v>
      </c>
      <c r="K39" s="55"/>
      <c r="L39" s="101">
        <f t="shared" si="0"/>
        <v>0</v>
      </c>
    </row>
    <row r="40" spans="1:12" ht="15" hidden="1" x14ac:dyDescent="0.25">
      <c r="A40" s="1" t="s">
        <v>83</v>
      </c>
      <c r="B40" s="1" t="s">
        <v>33</v>
      </c>
      <c r="C40" s="1" t="s">
        <v>23</v>
      </c>
      <c r="D40" s="1" t="s">
        <v>71</v>
      </c>
      <c r="E40" s="2">
        <v>0</v>
      </c>
      <c r="F40" s="2"/>
      <c r="G40" s="2"/>
      <c r="H40" s="45" t="s">
        <v>84</v>
      </c>
      <c r="I40" s="58"/>
      <c r="J40" s="55">
        <v>14119340</v>
      </c>
      <c r="K40" s="55"/>
      <c r="L40" s="101">
        <f t="shared" si="0"/>
        <v>0</v>
      </c>
    </row>
    <row r="41" spans="1:12" ht="26.25" hidden="1" x14ac:dyDescent="0.25">
      <c r="A41" s="1" t="s">
        <v>85</v>
      </c>
      <c r="B41" s="1" t="s">
        <v>33</v>
      </c>
      <c r="C41" s="1" t="s">
        <v>23</v>
      </c>
      <c r="D41" s="1" t="s">
        <v>71</v>
      </c>
      <c r="E41" s="2">
        <v>0</v>
      </c>
      <c r="F41" s="2"/>
      <c r="G41" s="2"/>
      <c r="H41" s="45" t="s">
        <v>86</v>
      </c>
      <c r="I41" s="58" t="s">
        <v>87</v>
      </c>
      <c r="J41" s="55">
        <v>14119340</v>
      </c>
      <c r="K41" s="55"/>
      <c r="L41" s="101">
        <f t="shared" si="0"/>
        <v>0</v>
      </c>
    </row>
    <row r="42" spans="1:12" ht="15" x14ac:dyDescent="0.25">
      <c r="A42" s="1"/>
      <c r="B42" s="1"/>
      <c r="C42" s="1"/>
      <c r="D42" s="1"/>
      <c r="E42" s="2"/>
      <c r="F42" s="2"/>
      <c r="G42" s="2"/>
      <c r="H42" s="48" t="s">
        <v>149</v>
      </c>
      <c r="I42" s="59" t="s">
        <v>150</v>
      </c>
      <c r="J42" s="71">
        <v>14119.34</v>
      </c>
      <c r="K42" s="71">
        <v>12404.9</v>
      </c>
      <c r="L42" s="103">
        <f t="shared" si="0"/>
        <v>87.857506087395024</v>
      </c>
    </row>
    <row r="43" spans="1:12" s="24" customFormat="1" ht="25.5" x14ac:dyDescent="0.2">
      <c r="A43" s="22" t="s">
        <v>88</v>
      </c>
      <c r="B43" s="22" t="s">
        <v>22</v>
      </c>
      <c r="C43" s="22" t="s">
        <v>23</v>
      </c>
      <c r="D43" s="22" t="s">
        <v>24</v>
      </c>
      <c r="E43" s="23">
        <v>0</v>
      </c>
      <c r="F43" s="23"/>
      <c r="G43" s="23"/>
      <c r="H43" s="44" t="s">
        <v>89</v>
      </c>
      <c r="I43" s="57" t="s">
        <v>90</v>
      </c>
      <c r="J43" s="55">
        <v>13573.2</v>
      </c>
      <c r="K43" s="53">
        <v>15107.1</v>
      </c>
      <c r="L43" s="101">
        <f t="shared" si="0"/>
        <v>111.30094598178763</v>
      </c>
    </row>
    <row r="44" spans="1:12" ht="26.25" hidden="1" x14ac:dyDescent="0.25">
      <c r="A44" s="1" t="s">
        <v>91</v>
      </c>
      <c r="B44" s="1" t="s">
        <v>51</v>
      </c>
      <c r="C44" s="1" t="s">
        <v>23</v>
      </c>
      <c r="D44" s="1" t="s">
        <v>92</v>
      </c>
      <c r="E44" s="2">
        <v>0</v>
      </c>
      <c r="F44" s="2"/>
      <c r="G44" s="2"/>
      <c r="H44" s="45" t="s">
        <v>93</v>
      </c>
      <c r="I44" s="58" t="s">
        <v>94</v>
      </c>
      <c r="J44" s="71"/>
      <c r="K44" s="52"/>
      <c r="L44" s="101" t="e">
        <f t="shared" si="0"/>
        <v>#DIV/0!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45" t="s">
        <v>242</v>
      </c>
      <c r="I45" s="58" t="s">
        <v>241</v>
      </c>
      <c r="J45" s="71">
        <v>13573.2</v>
      </c>
      <c r="K45" s="52">
        <v>15107.1</v>
      </c>
      <c r="L45" s="103">
        <f t="shared" si="0"/>
        <v>111.30094598178763</v>
      </c>
    </row>
    <row r="46" spans="1:12" s="24" customFormat="1" ht="25.5" x14ac:dyDescent="0.2">
      <c r="A46" s="22" t="s">
        <v>95</v>
      </c>
      <c r="B46" s="22" t="s">
        <v>22</v>
      </c>
      <c r="C46" s="22" t="s">
        <v>23</v>
      </c>
      <c r="D46" s="22" t="s">
        <v>24</v>
      </c>
      <c r="E46" s="23">
        <v>0</v>
      </c>
      <c r="F46" s="23"/>
      <c r="G46" s="23"/>
      <c r="H46" s="44" t="s">
        <v>96</v>
      </c>
      <c r="I46" s="57" t="s">
        <v>97</v>
      </c>
      <c r="J46" s="55">
        <v>6331</v>
      </c>
      <c r="K46" s="53">
        <v>8520.7999999999993</v>
      </c>
      <c r="L46" s="101">
        <f t="shared" si="0"/>
        <v>134.58853261728004</v>
      </c>
    </row>
    <row r="47" spans="1:12" s="24" customFormat="1" ht="63.75" x14ac:dyDescent="0.2">
      <c r="A47" s="22"/>
      <c r="B47" s="22"/>
      <c r="C47" s="22"/>
      <c r="D47" s="22"/>
      <c r="E47" s="23"/>
      <c r="F47" s="23"/>
      <c r="G47" s="23"/>
      <c r="H47" s="45" t="s">
        <v>250</v>
      </c>
      <c r="I47" s="58" t="s">
        <v>251</v>
      </c>
      <c r="J47" s="55"/>
      <c r="K47" s="52">
        <v>-107</v>
      </c>
      <c r="L47" s="103">
        <v>0</v>
      </c>
    </row>
    <row r="48" spans="1:12" ht="42.75" customHeight="1" x14ac:dyDescent="0.25">
      <c r="A48" s="1" t="s">
        <v>98</v>
      </c>
      <c r="B48" s="1" t="s">
        <v>70</v>
      </c>
      <c r="C48" s="1" t="s">
        <v>23</v>
      </c>
      <c r="D48" s="1" t="s">
        <v>99</v>
      </c>
      <c r="E48" s="2">
        <v>0</v>
      </c>
      <c r="F48" s="2"/>
      <c r="G48" s="2"/>
      <c r="H48" s="45" t="s">
        <v>229</v>
      </c>
      <c r="I48" s="58" t="s">
        <v>234</v>
      </c>
      <c r="J48" s="71">
        <v>1900</v>
      </c>
      <c r="K48" s="56">
        <v>867.2</v>
      </c>
      <c r="L48" s="103">
        <f t="shared" si="0"/>
        <v>45.642105263157895</v>
      </c>
    </row>
    <row r="49" spans="1:12" ht="39" x14ac:dyDescent="0.25">
      <c r="A49" s="1" t="s">
        <v>100</v>
      </c>
      <c r="B49" s="1" t="s">
        <v>70</v>
      </c>
      <c r="C49" s="1" t="s">
        <v>23</v>
      </c>
      <c r="D49" s="1" t="s">
        <v>101</v>
      </c>
      <c r="E49" s="2">
        <v>0</v>
      </c>
      <c r="F49" s="2"/>
      <c r="G49" s="2"/>
      <c r="H49" s="45" t="s">
        <v>132</v>
      </c>
      <c r="I49" s="58" t="s">
        <v>131</v>
      </c>
      <c r="J49" s="71">
        <v>4231</v>
      </c>
      <c r="K49" s="52">
        <v>6320.7</v>
      </c>
      <c r="L49" s="103">
        <f t="shared" si="0"/>
        <v>149.39021507917749</v>
      </c>
    </row>
    <row r="50" spans="1:12" ht="39" x14ac:dyDescent="0.25">
      <c r="A50" s="1"/>
      <c r="B50" s="1"/>
      <c r="C50" s="1"/>
      <c r="D50" s="1"/>
      <c r="E50" s="2"/>
      <c r="F50" s="2"/>
      <c r="G50" s="2"/>
      <c r="H50" s="45" t="s">
        <v>248</v>
      </c>
      <c r="I50" s="58" t="s">
        <v>249</v>
      </c>
      <c r="J50" s="71">
        <v>0</v>
      </c>
      <c r="K50" s="52">
        <v>760.3</v>
      </c>
      <c r="L50" s="103">
        <v>0</v>
      </c>
    </row>
    <row r="51" spans="1:12" ht="64.5" x14ac:dyDescent="0.25">
      <c r="A51" s="1" t="s">
        <v>102</v>
      </c>
      <c r="B51" s="1" t="s">
        <v>70</v>
      </c>
      <c r="C51" s="1" t="s">
        <v>23</v>
      </c>
      <c r="D51" s="1" t="s">
        <v>101</v>
      </c>
      <c r="E51" s="2">
        <v>0</v>
      </c>
      <c r="F51" s="2"/>
      <c r="G51" s="2"/>
      <c r="H51" s="45" t="s">
        <v>133</v>
      </c>
      <c r="I51" s="58" t="s">
        <v>141</v>
      </c>
      <c r="J51" s="71">
        <v>200</v>
      </c>
      <c r="K51" s="52">
        <v>679.6</v>
      </c>
      <c r="L51" s="103">
        <f t="shared" si="0"/>
        <v>339.8</v>
      </c>
    </row>
    <row r="52" spans="1:12" s="24" customFormat="1" ht="14.25" x14ac:dyDescent="0.2">
      <c r="A52" s="22" t="s">
        <v>103</v>
      </c>
      <c r="B52" s="22" t="s">
        <v>22</v>
      </c>
      <c r="C52" s="22" t="s">
        <v>23</v>
      </c>
      <c r="D52" s="22" t="s">
        <v>24</v>
      </c>
      <c r="E52" s="23">
        <v>0</v>
      </c>
      <c r="F52" s="23"/>
      <c r="G52" s="23"/>
      <c r="H52" s="44" t="s">
        <v>104</v>
      </c>
      <c r="I52" s="57" t="s">
        <v>105</v>
      </c>
      <c r="J52" s="55">
        <v>3191.7</v>
      </c>
      <c r="K52" s="55">
        <v>4780</v>
      </c>
      <c r="L52" s="101">
        <f t="shared" si="0"/>
        <v>149.76344894570292</v>
      </c>
    </row>
    <row r="53" spans="1:12" ht="64.5" hidden="1" x14ac:dyDescent="0.25">
      <c r="A53" s="1" t="s">
        <v>106</v>
      </c>
      <c r="B53" s="1" t="s">
        <v>70</v>
      </c>
      <c r="C53" s="1" t="s">
        <v>23</v>
      </c>
      <c r="D53" s="1" t="s">
        <v>107</v>
      </c>
      <c r="E53" s="2">
        <v>0</v>
      </c>
      <c r="F53" s="2"/>
      <c r="G53" s="2"/>
      <c r="H53" s="45" t="s">
        <v>134</v>
      </c>
      <c r="I53" s="61" t="s">
        <v>135</v>
      </c>
      <c r="J53" s="72"/>
      <c r="K53" s="52"/>
      <c r="L53" s="101" t="e">
        <f t="shared" si="0"/>
        <v>#DIV/0!</v>
      </c>
    </row>
    <row r="54" spans="1:12" ht="15" x14ac:dyDescent="0.25">
      <c r="A54" s="1"/>
      <c r="B54" s="1"/>
      <c r="C54" s="1"/>
      <c r="D54" s="1"/>
      <c r="E54" s="2"/>
      <c r="F54" s="2"/>
      <c r="G54" s="2"/>
      <c r="H54" s="49" t="s">
        <v>215</v>
      </c>
      <c r="I54" s="49" t="s">
        <v>216</v>
      </c>
      <c r="J54" s="96">
        <v>4175.8999999999996</v>
      </c>
      <c r="K54" s="104">
        <v>9196.2999999999993</v>
      </c>
      <c r="L54" s="101">
        <f t="shared" si="0"/>
        <v>220.22318542110685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45" t="s">
        <v>259</v>
      </c>
      <c r="I55" s="49" t="s">
        <v>252</v>
      </c>
      <c r="J55" s="96"/>
      <c r="K55" s="104">
        <v>14.2</v>
      </c>
      <c r="L55" s="101">
        <v>0</v>
      </c>
    </row>
    <row r="56" spans="1:12" ht="25.5" x14ac:dyDescent="0.25">
      <c r="A56" s="1"/>
      <c r="B56" s="1"/>
      <c r="C56" s="1"/>
      <c r="D56" s="1"/>
      <c r="E56" s="2"/>
      <c r="F56" s="2"/>
      <c r="G56" s="2"/>
      <c r="H56" s="45" t="s">
        <v>258</v>
      </c>
      <c r="I56" s="48" t="s">
        <v>253</v>
      </c>
      <c r="J56" s="96"/>
      <c r="K56" s="97">
        <v>14.2</v>
      </c>
      <c r="L56" s="103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45" t="s">
        <v>256</v>
      </c>
      <c r="I57" s="49" t="s">
        <v>254</v>
      </c>
      <c r="J57" s="96"/>
      <c r="K57" s="104">
        <v>42.4</v>
      </c>
      <c r="L57" s="101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5" t="s">
        <v>257</v>
      </c>
      <c r="I58" s="48" t="s">
        <v>255</v>
      </c>
      <c r="J58" s="96"/>
      <c r="K58" s="97">
        <v>42.4</v>
      </c>
      <c r="L58" s="103">
        <v>0</v>
      </c>
    </row>
    <row r="59" spans="1:12" ht="15" x14ac:dyDescent="0.25">
      <c r="A59" s="1"/>
      <c r="B59" s="1"/>
      <c r="C59" s="1"/>
      <c r="D59" s="1"/>
      <c r="E59" s="2"/>
      <c r="F59" s="2"/>
      <c r="G59" s="2"/>
      <c r="H59" s="44" t="s">
        <v>217</v>
      </c>
      <c r="I59" s="98" t="s">
        <v>218</v>
      </c>
      <c r="J59" s="96">
        <v>2254.1999999999998</v>
      </c>
      <c r="K59" s="104">
        <v>7368</v>
      </c>
      <c r="L59" s="101">
        <f t="shared" si="0"/>
        <v>326.85653446899124</v>
      </c>
    </row>
    <row r="60" spans="1:12" ht="24.75" x14ac:dyDescent="0.25">
      <c r="A60" s="1"/>
      <c r="B60" s="1"/>
      <c r="C60" s="1"/>
      <c r="D60" s="1"/>
      <c r="E60" s="2"/>
      <c r="F60" s="2"/>
      <c r="G60" s="2"/>
      <c r="H60" s="45" t="s">
        <v>219</v>
      </c>
      <c r="I60" s="99" t="s">
        <v>220</v>
      </c>
      <c r="J60" s="100">
        <v>2254.1999999999998</v>
      </c>
      <c r="K60" s="97">
        <v>7368</v>
      </c>
      <c r="L60" s="103">
        <f t="shared" si="0"/>
        <v>326.85653446899124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44" t="s">
        <v>221</v>
      </c>
      <c r="I61" s="98" t="s">
        <v>222</v>
      </c>
      <c r="J61" s="96">
        <v>1921.7</v>
      </c>
      <c r="K61" s="104">
        <v>1771.7</v>
      </c>
      <c r="L61" s="101">
        <f t="shared" si="0"/>
        <v>92.194411198418067</v>
      </c>
    </row>
    <row r="62" spans="1:12" ht="15" x14ac:dyDescent="0.25">
      <c r="A62" s="1"/>
      <c r="B62" s="1"/>
      <c r="C62" s="1"/>
      <c r="D62" s="1"/>
      <c r="E62" s="2"/>
      <c r="F62" s="2"/>
      <c r="G62" s="2"/>
      <c r="H62" s="45" t="s">
        <v>223</v>
      </c>
      <c r="I62" s="99" t="s">
        <v>224</v>
      </c>
      <c r="J62" s="100">
        <v>1921.7</v>
      </c>
      <c r="K62" s="97">
        <v>1771.7</v>
      </c>
      <c r="L62" s="103">
        <f t="shared" si="0"/>
        <v>92.194411198418067</v>
      </c>
    </row>
    <row r="63" spans="1:12" s="24" customFormat="1" ht="14.25" x14ac:dyDescent="0.2">
      <c r="A63" s="22" t="s">
        <v>108</v>
      </c>
      <c r="B63" s="22" t="s">
        <v>22</v>
      </c>
      <c r="C63" s="22" t="s">
        <v>23</v>
      </c>
      <c r="D63" s="22" t="s">
        <v>24</v>
      </c>
      <c r="E63" s="23">
        <v>0</v>
      </c>
      <c r="F63" s="23"/>
      <c r="G63" s="23"/>
      <c r="H63" s="44" t="s">
        <v>109</v>
      </c>
      <c r="I63" s="57" t="s">
        <v>110</v>
      </c>
      <c r="J63" s="55">
        <f>J64+J97+J99</f>
        <v>886790.6</v>
      </c>
      <c r="K63" s="55">
        <f>K64+K97+K99+K101+K103</f>
        <v>867441.7</v>
      </c>
      <c r="L63" s="101">
        <f t="shared" si="0"/>
        <v>97.818098207175396</v>
      </c>
    </row>
    <row r="64" spans="1:12" s="24" customFormat="1" ht="25.5" x14ac:dyDescent="0.2">
      <c r="A64" s="22" t="s">
        <v>111</v>
      </c>
      <c r="B64" s="22" t="s">
        <v>22</v>
      </c>
      <c r="C64" s="22" t="s">
        <v>23</v>
      </c>
      <c r="D64" s="22" t="s">
        <v>24</v>
      </c>
      <c r="E64" s="23">
        <v>0</v>
      </c>
      <c r="F64" s="23"/>
      <c r="G64" s="23"/>
      <c r="H64" s="44" t="s">
        <v>112</v>
      </c>
      <c r="I64" s="57" t="s">
        <v>113</v>
      </c>
      <c r="J64" s="55">
        <f>J65+J69+J85+J91</f>
        <v>880861.7</v>
      </c>
      <c r="K64" s="55">
        <f>K65+K69+K85+K91</f>
        <v>868588.89999999991</v>
      </c>
      <c r="L64" s="101">
        <f t="shared" si="0"/>
        <v>98.606727934703017</v>
      </c>
    </row>
    <row r="65" spans="1:12" s="24" customFormat="1" ht="14.25" x14ac:dyDescent="0.2">
      <c r="A65" s="22"/>
      <c r="B65" s="22"/>
      <c r="C65" s="22"/>
      <c r="D65" s="22"/>
      <c r="E65" s="23"/>
      <c r="F65" s="23"/>
      <c r="G65" s="23"/>
      <c r="H65" s="49" t="s">
        <v>151</v>
      </c>
      <c r="I65" s="62" t="s">
        <v>152</v>
      </c>
      <c r="J65" s="55">
        <f>J66+J67+J68</f>
        <v>89487.5</v>
      </c>
      <c r="K65" s="55">
        <f>K66+K67+K68</f>
        <v>89487.5</v>
      </c>
      <c r="L65" s="101">
        <f t="shared" si="0"/>
        <v>100</v>
      </c>
    </row>
    <row r="66" spans="1:12" ht="32.25" customHeight="1" x14ac:dyDescent="0.25">
      <c r="A66" s="1" t="s">
        <v>114</v>
      </c>
      <c r="B66" s="1" t="s">
        <v>70</v>
      </c>
      <c r="C66" s="1" t="s">
        <v>23</v>
      </c>
      <c r="D66" s="1" t="s">
        <v>115</v>
      </c>
      <c r="E66" s="2">
        <v>0</v>
      </c>
      <c r="F66" s="2"/>
      <c r="G66" s="2"/>
      <c r="H66" s="45" t="s">
        <v>129</v>
      </c>
      <c r="I66" s="59" t="s">
        <v>153</v>
      </c>
      <c r="J66" s="71">
        <v>53889</v>
      </c>
      <c r="K66" s="71">
        <v>53889</v>
      </c>
      <c r="L66" s="101">
        <f t="shared" si="0"/>
        <v>100</v>
      </c>
    </row>
    <row r="67" spans="1:12" ht="28.5" customHeight="1" x14ac:dyDescent="0.25">
      <c r="A67" s="1" t="s">
        <v>114</v>
      </c>
      <c r="B67" s="1" t="s">
        <v>51</v>
      </c>
      <c r="C67" s="1" t="s">
        <v>23</v>
      </c>
      <c r="D67" s="1" t="s">
        <v>115</v>
      </c>
      <c r="E67" s="2">
        <v>0</v>
      </c>
      <c r="F67" s="2"/>
      <c r="G67" s="2"/>
      <c r="H67" s="45" t="s">
        <v>130</v>
      </c>
      <c r="I67" s="59" t="s">
        <v>154</v>
      </c>
      <c r="J67" s="71">
        <v>31886.3</v>
      </c>
      <c r="K67" s="71">
        <v>31886.3</v>
      </c>
      <c r="L67" s="101">
        <f t="shared" si="0"/>
        <v>100</v>
      </c>
    </row>
    <row r="68" spans="1:12" ht="22.5" customHeight="1" x14ac:dyDescent="0.25">
      <c r="A68" s="1"/>
      <c r="B68" s="1"/>
      <c r="C68" s="1"/>
      <c r="D68" s="1"/>
      <c r="E68" s="2"/>
      <c r="F68" s="2"/>
      <c r="G68" s="2"/>
      <c r="H68" s="45" t="s">
        <v>230</v>
      </c>
      <c r="I68" s="59" t="s">
        <v>231</v>
      </c>
      <c r="J68" s="71">
        <v>3712.2</v>
      </c>
      <c r="K68" s="91">
        <v>3712.2</v>
      </c>
      <c r="L68" s="101">
        <f t="shared" si="0"/>
        <v>100</v>
      </c>
    </row>
    <row r="69" spans="1:12" ht="28.5" customHeight="1" x14ac:dyDescent="0.25">
      <c r="A69" s="1"/>
      <c r="B69" s="1"/>
      <c r="C69" s="1"/>
      <c r="D69" s="1"/>
      <c r="E69" s="2"/>
      <c r="F69" s="2"/>
      <c r="G69" s="2"/>
      <c r="H69" s="49" t="s">
        <v>157</v>
      </c>
      <c r="I69" s="49" t="s">
        <v>158</v>
      </c>
      <c r="J69" s="55">
        <f>SUM(J70:J84)</f>
        <v>141071.79999999999</v>
      </c>
      <c r="K69" s="55">
        <f>SUM(K70:K84)</f>
        <v>137439.09999999998</v>
      </c>
      <c r="L69" s="101">
        <f t="shared" si="0"/>
        <v>97.42492829892295</v>
      </c>
    </row>
    <row r="70" spans="1:12" ht="54.75" customHeight="1" x14ac:dyDescent="0.25">
      <c r="A70" s="1"/>
      <c r="B70" s="1"/>
      <c r="C70" s="1"/>
      <c r="D70" s="1"/>
      <c r="E70" s="2"/>
      <c r="F70" s="2"/>
      <c r="G70" s="2"/>
      <c r="H70" s="48" t="s">
        <v>159</v>
      </c>
      <c r="I70" s="75" t="s">
        <v>160</v>
      </c>
      <c r="J70" s="90">
        <v>768.1</v>
      </c>
      <c r="K70" s="91">
        <v>768.1</v>
      </c>
      <c r="L70" s="103">
        <f t="shared" si="0"/>
        <v>100</v>
      </c>
    </row>
    <row r="71" spans="1:12" ht="78.75" customHeight="1" x14ac:dyDescent="0.25">
      <c r="A71" s="1"/>
      <c r="B71" s="1"/>
      <c r="C71" s="1"/>
      <c r="D71" s="1"/>
      <c r="E71" s="2"/>
      <c r="F71" s="2"/>
      <c r="G71" s="2"/>
      <c r="H71" s="76" t="s">
        <v>206</v>
      </c>
      <c r="I71" s="77" t="s">
        <v>205</v>
      </c>
      <c r="J71" s="90">
        <v>9796</v>
      </c>
      <c r="K71" s="91">
        <v>9795.5</v>
      </c>
      <c r="L71" s="103">
        <f t="shared" si="0"/>
        <v>99.994895875867712</v>
      </c>
    </row>
    <row r="72" spans="1:12" ht="66" customHeight="1" x14ac:dyDescent="0.25">
      <c r="A72" s="1"/>
      <c r="B72" s="1"/>
      <c r="C72" s="1"/>
      <c r="D72" s="1"/>
      <c r="E72" s="2"/>
      <c r="F72" s="2"/>
      <c r="G72" s="2"/>
      <c r="H72" s="76" t="s">
        <v>161</v>
      </c>
      <c r="I72" s="77" t="s">
        <v>227</v>
      </c>
      <c r="J72" s="90">
        <v>299.89999999999998</v>
      </c>
      <c r="K72" s="91">
        <v>299.8</v>
      </c>
      <c r="L72" s="103">
        <f t="shared" si="0"/>
        <v>99.966655551850621</v>
      </c>
    </row>
    <row r="73" spans="1:12" ht="39" customHeight="1" x14ac:dyDescent="0.25">
      <c r="A73" s="1"/>
      <c r="B73" s="1"/>
      <c r="C73" s="1"/>
      <c r="D73" s="1"/>
      <c r="E73" s="2"/>
      <c r="F73" s="2"/>
      <c r="G73" s="2"/>
      <c r="H73" s="76" t="s">
        <v>204</v>
      </c>
      <c r="I73" s="77" t="s">
        <v>192</v>
      </c>
      <c r="J73" s="90">
        <v>718.5</v>
      </c>
      <c r="K73" s="91">
        <v>718.5</v>
      </c>
      <c r="L73" s="103">
        <f t="shared" si="0"/>
        <v>100</v>
      </c>
    </row>
    <row r="74" spans="1:12" ht="29.25" customHeight="1" x14ac:dyDescent="0.25">
      <c r="A74" s="1"/>
      <c r="B74" s="1"/>
      <c r="C74" s="1"/>
      <c r="D74" s="1"/>
      <c r="E74" s="2"/>
      <c r="F74" s="2"/>
      <c r="G74" s="2"/>
      <c r="H74" s="76" t="s">
        <v>195</v>
      </c>
      <c r="I74" s="77" t="s">
        <v>197</v>
      </c>
      <c r="J74" s="90">
        <v>29498.2</v>
      </c>
      <c r="K74" s="91">
        <v>29498.2</v>
      </c>
      <c r="L74" s="103">
        <f t="shared" si="0"/>
        <v>100</v>
      </c>
    </row>
    <row r="75" spans="1:12" ht="58.5" customHeight="1" x14ac:dyDescent="0.25">
      <c r="A75" s="1"/>
      <c r="B75" s="1"/>
      <c r="C75" s="1"/>
      <c r="D75" s="1"/>
      <c r="E75" s="2"/>
      <c r="F75" s="2"/>
      <c r="G75" s="2"/>
      <c r="H75" s="78" t="s">
        <v>203</v>
      </c>
      <c r="I75" s="82" t="s">
        <v>202</v>
      </c>
      <c r="J75" s="90">
        <v>321</v>
      </c>
      <c r="K75" s="91">
        <v>321</v>
      </c>
      <c r="L75" s="103">
        <f t="shared" si="0"/>
        <v>100</v>
      </c>
    </row>
    <row r="76" spans="1:12" ht="51" customHeight="1" x14ac:dyDescent="0.25">
      <c r="A76" s="1"/>
      <c r="B76" s="1"/>
      <c r="C76" s="1"/>
      <c r="D76" s="1"/>
      <c r="E76" s="2"/>
      <c r="F76" s="2"/>
      <c r="G76" s="2"/>
      <c r="H76" s="76" t="s">
        <v>162</v>
      </c>
      <c r="I76" s="79" t="s">
        <v>163</v>
      </c>
      <c r="J76" s="90">
        <v>11536</v>
      </c>
      <c r="K76" s="90">
        <v>11234</v>
      </c>
      <c r="L76" s="103">
        <f t="shared" si="0"/>
        <v>97.382108183079055</v>
      </c>
    </row>
    <row r="77" spans="1:12" ht="29.25" customHeight="1" x14ac:dyDescent="0.25">
      <c r="A77" s="1"/>
      <c r="B77" s="1"/>
      <c r="C77" s="1"/>
      <c r="D77" s="1"/>
      <c r="E77" s="2"/>
      <c r="F77" s="2"/>
      <c r="G77" s="2"/>
      <c r="H77" s="76" t="s">
        <v>201</v>
      </c>
      <c r="I77" s="79" t="s">
        <v>200</v>
      </c>
      <c r="J77" s="90">
        <v>1007.4</v>
      </c>
      <c r="K77" s="91">
        <v>1007.4</v>
      </c>
      <c r="L77" s="103">
        <f t="shared" si="0"/>
        <v>100</v>
      </c>
    </row>
    <row r="78" spans="1:12" ht="39" customHeight="1" x14ac:dyDescent="0.25">
      <c r="A78" s="1"/>
      <c r="B78" s="1"/>
      <c r="C78" s="1"/>
      <c r="D78" s="1"/>
      <c r="E78" s="2"/>
      <c r="F78" s="2"/>
      <c r="G78" s="2"/>
      <c r="H78" s="80" t="s">
        <v>164</v>
      </c>
      <c r="I78" s="81" t="s">
        <v>165</v>
      </c>
      <c r="J78" s="90">
        <v>1000</v>
      </c>
      <c r="K78" s="90">
        <v>1000</v>
      </c>
      <c r="L78" s="103">
        <f t="shared" si="0"/>
        <v>100</v>
      </c>
    </row>
    <row r="79" spans="1:12" ht="28.5" customHeight="1" x14ac:dyDescent="0.25">
      <c r="A79" s="1"/>
      <c r="B79" s="1"/>
      <c r="C79" s="1"/>
      <c r="D79" s="1"/>
      <c r="E79" s="2"/>
      <c r="F79" s="2"/>
      <c r="G79" s="2"/>
      <c r="H79" s="80" t="s">
        <v>166</v>
      </c>
      <c r="I79" s="81" t="s">
        <v>167</v>
      </c>
      <c r="J79" s="90">
        <v>321</v>
      </c>
      <c r="K79" s="91">
        <v>321</v>
      </c>
      <c r="L79" s="103">
        <f t="shared" si="0"/>
        <v>100</v>
      </c>
    </row>
    <row r="80" spans="1:12" ht="22.5" customHeight="1" x14ac:dyDescent="0.25">
      <c r="A80" s="1"/>
      <c r="B80" s="1"/>
      <c r="C80" s="1"/>
      <c r="D80" s="1"/>
      <c r="E80" s="2"/>
      <c r="F80" s="2"/>
      <c r="G80" s="2"/>
      <c r="H80" s="80" t="s">
        <v>194</v>
      </c>
      <c r="I80" s="81" t="s">
        <v>211</v>
      </c>
      <c r="J80" s="90">
        <v>2791.8</v>
      </c>
      <c r="K80" s="91">
        <v>2791.8</v>
      </c>
      <c r="L80" s="103">
        <f t="shared" si="0"/>
        <v>100</v>
      </c>
    </row>
    <row r="81" spans="1:12" ht="28.5" customHeight="1" x14ac:dyDescent="0.25">
      <c r="A81" s="1"/>
      <c r="B81" s="1"/>
      <c r="C81" s="1"/>
      <c r="D81" s="1"/>
      <c r="E81" s="2"/>
      <c r="F81" s="2"/>
      <c r="G81" s="2"/>
      <c r="H81" s="45" t="s">
        <v>190</v>
      </c>
      <c r="I81" s="81" t="s">
        <v>191</v>
      </c>
      <c r="J81" s="90">
        <v>3763.3</v>
      </c>
      <c r="K81" s="91">
        <v>3763.3</v>
      </c>
      <c r="L81" s="103">
        <f t="shared" si="0"/>
        <v>100</v>
      </c>
    </row>
    <row r="82" spans="1:12" ht="28.5" customHeight="1" x14ac:dyDescent="0.25">
      <c r="A82" s="1"/>
      <c r="B82" s="1"/>
      <c r="C82" s="1"/>
      <c r="D82" s="1"/>
      <c r="E82" s="2"/>
      <c r="F82" s="2"/>
      <c r="G82" s="2"/>
      <c r="H82" s="45" t="s">
        <v>199</v>
      </c>
      <c r="I82" s="81" t="s">
        <v>198</v>
      </c>
      <c r="J82" s="90">
        <v>8112.9</v>
      </c>
      <c r="K82" s="91">
        <v>8112.9</v>
      </c>
      <c r="L82" s="103">
        <f t="shared" si="0"/>
        <v>100</v>
      </c>
    </row>
    <row r="83" spans="1:12" ht="28.5" customHeight="1" x14ac:dyDescent="0.25">
      <c r="A83" s="1"/>
      <c r="B83" s="1"/>
      <c r="C83" s="1"/>
      <c r="D83" s="1"/>
      <c r="E83" s="2"/>
      <c r="F83" s="2"/>
      <c r="G83" s="2"/>
      <c r="H83" s="45" t="s">
        <v>226</v>
      </c>
      <c r="I83" s="81" t="s">
        <v>225</v>
      </c>
      <c r="J83" s="90">
        <v>97.9</v>
      </c>
      <c r="K83" s="91">
        <v>97.9</v>
      </c>
      <c r="L83" s="103">
        <f t="shared" si="0"/>
        <v>100</v>
      </c>
    </row>
    <row r="84" spans="1:12" ht="37.5" customHeight="1" x14ac:dyDescent="0.25">
      <c r="A84" s="1"/>
      <c r="B84" s="1"/>
      <c r="C84" s="1"/>
      <c r="D84" s="1"/>
      <c r="E84" s="2"/>
      <c r="F84" s="2"/>
      <c r="G84" s="2"/>
      <c r="H84" s="76" t="s">
        <v>168</v>
      </c>
      <c r="I84" s="83" t="s">
        <v>169</v>
      </c>
      <c r="J84" s="90">
        <v>71039.8</v>
      </c>
      <c r="K84" s="90">
        <v>67709.7</v>
      </c>
      <c r="L84" s="103">
        <f t="shared" si="0"/>
        <v>95.312346037010229</v>
      </c>
    </row>
    <row r="85" spans="1:12" ht="28.5" customHeight="1" x14ac:dyDescent="0.25">
      <c r="A85" s="1"/>
      <c r="B85" s="1"/>
      <c r="C85" s="1"/>
      <c r="D85" s="1"/>
      <c r="E85" s="2"/>
      <c r="F85" s="2"/>
      <c r="G85" s="2"/>
      <c r="H85" s="84" t="s">
        <v>170</v>
      </c>
      <c r="I85" s="85" t="s">
        <v>171</v>
      </c>
      <c r="J85" s="92">
        <f>SUM(J86:J90)</f>
        <v>519520.9</v>
      </c>
      <c r="K85" s="92">
        <f>SUM(K86:K90)</f>
        <v>518675.69999999995</v>
      </c>
      <c r="L85" s="101">
        <f t="shared" si="0"/>
        <v>99.837311646172452</v>
      </c>
    </row>
    <row r="86" spans="1:12" ht="30" customHeight="1" x14ac:dyDescent="0.25">
      <c r="A86" s="1"/>
      <c r="B86" s="1"/>
      <c r="C86" s="1"/>
      <c r="D86" s="1"/>
      <c r="E86" s="2"/>
      <c r="F86" s="2"/>
      <c r="G86" s="2"/>
      <c r="H86" s="76" t="s">
        <v>172</v>
      </c>
      <c r="I86" s="79" t="s">
        <v>173</v>
      </c>
      <c r="J86" s="90">
        <v>515955.4</v>
      </c>
      <c r="K86" s="90">
        <v>515124.1</v>
      </c>
      <c r="L86" s="103">
        <f t="shared" ref="L86:L109" si="1">K86/J86*100</f>
        <v>99.838881422696602</v>
      </c>
    </row>
    <row r="87" spans="1:12" ht="67.5" customHeight="1" x14ac:dyDescent="0.25">
      <c r="A87" s="1"/>
      <c r="B87" s="1"/>
      <c r="C87" s="1"/>
      <c r="D87" s="1"/>
      <c r="E87" s="2"/>
      <c r="F87" s="2"/>
      <c r="G87" s="2"/>
      <c r="H87" s="76" t="s">
        <v>174</v>
      </c>
      <c r="I87" s="79" t="s">
        <v>175</v>
      </c>
      <c r="J87" s="90">
        <v>484.5</v>
      </c>
      <c r="K87" s="90">
        <v>484.5</v>
      </c>
      <c r="L87" s="103">
        <f t="shared" si="1"/>
        <v>100</v>
      </c>
    </row>
    <row r="88" spans="1:12" ht="45" customHeight="1" x14ac:dyDescent="0.25">
      <c r="A88" s="1"/>
      <c r="B88" s="1"/>
      <c r="C88" s="1"/>
      <c r="D88" s="1"/>
      <c r="E88" s="2"/>
      <c r="F88" s="2"/>
      <c r="G88" s="2"/>
      <c r="H88" s="45" t="s">
        <v>176</v>
      </c>
      <c r="I88" s="81" t="s">
        <v>177</v>
      </c>
      <c r="J88" s="90">
        <v>1546.2</v>
      </c>
      <c r="K88" s="90">
        <v>1546.2</v>
      </c>
      <c r="L88" s="103">
        <f t="shared" si="1"/>
        <v>100</v>
      </c>
    </row>
    <row r="89" spans="1:12" ht="51.75" customHeight="1" x14ac:dyDescent="0.25">
      <c r="A89" s="1"/>
      <c r="B89" s="1"/>
      <c r="C89" s="1"/>
      <c r="D89" s="1"/>
      <c r="E89" s="2"/>
      <c r="F89" s="2"/>
      <c r="G89" s="2"/>
      <c r="H89" s="45" t="s">
        <v>178</v>
      </c>
      <c r="I89" s="86" t="s">
        <v>179</v>
      </c>
      <c r="J89" s="90">
        <v>19</v>
      </c>
      <c r="K89" s="90">
        <v>5.0999999999999996</v>
      </c>
      <c r="L89" s="103">
        <f t="shared" si="1"/>
        <v>26.842105263157894</v>
      </c>
    </row>
    <row r="90" spans="1:12" ht="28.5" customHeight="1" x14ac:dyDescent="0.25">
      <c r="A90" s="1"/>
      <c r="B90" s="1"/>
      <c r="C90" s="1"/>
      <c r="D90" s="1"/>
      <c r="E90" s="2"/>
      <c r="F90" s="2"/>
      <c r="G90" s="2"/>
      <c r="H90" s="87" t="s">
        <v>180</v>
      </c>
      <c r="I90" s="79" t="s">
        <v>181</v>
      </c>
      <c r="J90" s="90">
        <v>1515.8</v>
      </c>
      <c r="K90" s="90">
        <v>1515.8</v>
      </c>
      <c r="L90" s="103">
        <f t="shared" si="1"/>
        <v>100</v>
      </c>
    </row>
    <row r="91" spans="1:12" ht="28.5" customHeight="1" x14ac:dyDescent="0.25">
      <c r="A91" s="1"/>
      <c r="B91" s="1"/>
      <c r="C91" s="1"/>
      <c r="D91" s="1"/>
      <c r="E91" s="2"/>
      <c r="F91" s="2"/>
      <c r="G91" s="2"/>
      <c r="H91" s="88" t="s">
        <v>182</v>
      </c>
      <c r="I91" s="85" t="s">
        <v>183</v>
      </c>
      <c r="J91" s="92">
        <f>SUM(J92:J96)</f>
        <v>130781.5</v>
      </c>
      <c r="K91" s="92">
        <f>SUM(K92:K96)</f>
        <v>122986.6</v>
      </c>
      <c r="L91" s="101">
        <f t="shared" si="1"/>
        <v>94.039753329025899</v>
      </c>
    </row>
    <row r="92" spans="1:12" ht="107.25" customHeight="1" x14ac:dyDescent="0.25">
      <c r="A92" s="1"/>
      <c r="B92" s="1"/>
      <c r="C92" s="1"/>
      <c r="D92" s="1"/>
      <c r="E92" s="2"/>
      <c r="F92" s="2"/>
      <c r="G92" s="2"/>
      <c r="H92" s="89" t="s">
        <v>236</v>
      </c>
      <c r="I92" s="79" t="s">
        <v>235</v>
      </c>
      <c r="J92" s="90">
        <v>329.4</v>
      </c>
      <c r="K92" s="91">
        <v>297.2</v>
      </c>
      <c r="L92" s="103">
        <f t="shared" si="1"/>
        <v>90.224650880388594</v>
      </c>
    </row>
    <row r="93" spans="1:12" ht="54.75" customHeight="1" x14ac:dyDescent="0.25">
      <c r="A93" s="1"/>
      <c r="B93" s="1"/>
      <c r="C93" s="1"/>
      <c r="D93" s="1"/>
      <c r="E93" s="2"/>
      <c r="F93" s="2"/>
      <c r="G93" s="2"/>
      <c r="H93" s="89" t="s">
        <v>228</v>
      </c>
      <c r="I93" s="79" t="s">
        <v>193</v>
      </c>
      <c r="J93" s="90">
        <v>2816.1</v>
      </c>
      <c r="K93" s="90">
        <v>2718.4</v>
      </c>
      <c r="L93" s="103">
        <f t="shared" si="1"/>
        <v>96.530662973616003</v>
      </c>
    </row>
    <row r="94" spans="1:12" ht="73.5" customHeight="1" x14ac:dyDescent="0.25">
      <c r="A94" s="1"/>
      <c r="B94" s="1"/>
      <c r="C94" s="1"/>
      <c r="D94" s="1"/>
      <c r="E94" s="2"/>
      <c r="F94" s="2"/>
      <c r="G94" s="2"/>
      <c r="H94" s="89" t="s">
        <v>184</v>
      </c>
      <c r="I94" s="83" t="s">
        <v>185</v>
      </c>
      <c r="J94" s="90">
        <v>27848.6</v>
      </c>
      <c r="K94" s="90">
        <v>27308.6</v>
      </c>
      <c r="L94" s="103">
        <f t="shared" si="1"/>
        <v>98.060943817642539</v>
      </c>
    </row>
    <row r="95" spans="1:12" ht="53.25" customHeight="1" x14ac:dyDescent="0.25">
      <c r="A95" s="1"/>
      <c r="B95" s="1"/>
      <c r="C95" s="1"/>
      <c r="D95" s="1"/>
      <c r="E95" s="2"/>
      <c r="F95" s="2"/>
      <c r="G95" s="2"/>
      <c r="H95" s="89" t="s">
        <v>186</v>
      </c>
      <c r="I95" s="79" t="s">
        <v>187</v>
      </c>
      <c r="J95" s="90">
        <v>39990</v>
      </c>
      <c r="K95" s="90">
        <v>39990</v>
      </c>
      <c r="L95" s="103">
        <f t="shared" si="1"/>
        <v>100</v>
      </c>
    </row>
    <row r="96" spans="1:12" ht="28.5" customHeight="1" x14ac:dyDescent="0.25">
      <c r="A96" s="1"/>
      <c r="B96" s="1"/>
      <c r="C96" s="1"/>
      <c r="D96" s="1"/>
      <c r="E96" s="2"/>
      <c r="F96" s="2"/>
      <c r="G96" s="2"/>
      <c r="H96" s="89" t="s">
        <v>188</v>
      </c>
      <c r="I96" s="79" t="s">
        <v>189</v>
      </c>
      <c r="J96" s="90">
        <v>59797.4</v>
      </c>
      <c r="K96" s="90">
        <v>52672.4</v>
      </c>
      <c r="L96" s="103">
        <f t="shared" si="1"/>
        <v>88.084766227294168</v>
      </c>
    </row>
    <row r="97" spans="1:12" ht="28.5" customHeight="1" x14ac:dyDescent="0.25">
      <c r="A97" s="1"/>
      <c r="B97" s="1"/>
      <c r="C97" s="1"/>
      <c r="D97" s="1"/>
      <c r="E97" s="2"/>
      <c r="F97" s="2"/>
      <c r="G97" s="2"/>
      <c r="H97" s="88" t="s">
        <v>238</v>
      </c>
      <c r="I97" s="95" t="s">
        <v>237</v>
      </c>
      <c r="J97" s="92">
        <v>180</v>
      </c>
      <c r="K97" s="105">
        <v>180</v>
      </c>
      <c r="L97" s="101">
        <f t="shared" si="1"/>
        <v>100</v>
      </c>
    </row>
    <row r="98" spans="1:12" ht="28.5" customHeight="1" x14ac:dyDescent="0.25">
      <c r="A98" s="1"/>
      <c r="B98" s="1"/>
      <c r="C98" s="1"/>
      <c r="D98" s="1"/>
      <c r="E98" s="2"/>
      <c r="F98" s="2"/>
      <c r="G98" s="2"/>
      <c r="H98" s="89" t="s">
        <v>239</v>
      </c>
      <c r="I98" s="94" t="s">
        <v>240</v>
      </c>
      <c r="J98" s="90">
        <v>180</v>
      </c>
      <c r="K98" s="91">
        <v>180</v>
      </c>
      <c r="L98" s="101">
        <f t="shared" si="1"/>
        <v>100</v>
      </c>
    </row>
    <row r="99" spans="1:12" ht="18.75" customHeight="1" x14ac:dyDescent="0.25">
      <c r="A99" s="1"/>
      <c r="B99" s="1"/>
      <c r="C99" s="1"/>
      <c r="D99" s="1"/>
      <c r="E99" s="2"/>
      <c r="F99" s="2"/>
      <c r="G99" s="2"/>
      <c r="H99" s="88" t="s">
        <v>209</v>
      </c>
      <c r="I99" s="95" t="s">
        <v>207</v>
      </c>
      <c r="J99" s="92">
        <v>5748.9</v>
      </c>
      <c r="K99" s="105">
        <v>5905.8</v>
      </c>
      <c r="L99" s="101">
        <f t="shared" si="1"/>
        <v>102.72921776339822</v>
      </c>
    </row>
    <row r="100" spans="1:12" ht="17.25" customHeight="1" x14ac:dyDescent="0.25">
      <c r="A100" s="1"/>
      <c r="B100" s="1"/>
      <c r="C100" s="1"/>
      <c r="D100" s="1"/>
      <c r="E100" s="2"/>
      <c r="F100" s="2"/>
      <c r="G100" s="2"/>
      <c r="H100" s="89" t="s">
        <v>210</v>
      </c>
      <c r="I100" s="94" t="s">
        <v>208</v>
      </c>
      <c r="J100" s="90">
        <v>5748.9</v>
      </c>
      <c r="K100" s="91">
        <v>5905.8</v>
      </c>
      <c r="L100" s="101">
        <f t="shared" si="1"/>
        <v>102.72921776339822</v>
      </c>
    </row>
    <row r="101" spans="1:12" ht="59.25" customHeight="1" x14ac:dyDescent="0.25">
      <c r="A101" s="1"/>
      <c r="B101" s="1"/>
      <c r="C101" s="1"/>
      <c r="D101" s="1"/>
      <c r="E101" s="2"/>
      <c r="F101" s="2"/>
      <c r="G101" s="2"/>
      <c r="H101" s="106" t="s">
        <v>260</v>
      </c>
      <c r="I101" s="107" t="s">
        <v>261</v>
      </c>
      <c r="J101" s="90"/>
      <c r="K101" s="105">
        <v>501.6</v>
      </c>
      <c r="L101" s="101"/>
    </row>
    <row r="102" spans="1:12" ht="54" customHeight="1" x14ac:dyDescent="0.25">
      <c r="A102" s="1"/>
      <c r="B102" s="1"/>
      <c r="C102" s="1"/>
      <c r="D102" s="1"/>
      <c r="E102" s="2"/>
      <c r="F102" s="2"/>
      <c r="G102" s="2"/>
      <c r="H102" s="108" t="s">
        <v>262</v>
      </c>
      <c r="I102" s="81" t="s">
        <v>263</v>
      </c>
      <c r="J102" s="90"/>
      <c r="K102" s="91">
        <v>501.6</v>
      </c>
      <c r="L102" s="101"/>
    </row>
    <row r="103" spans="1:12" ht="40.5" customHeight="1" x14ac:dyDescent="0.25">
      <c r="A103" s="1"/>
      <c r="B103" s="1"/>
      <c r="C103" s="1"/>
      <c r="D103" s="1"/>
      <c r="E103" s="2"/>
      <c r="F103" s="2"/>
      <c r="G103" s="2"/>
      <c r="H103" s="106" t="s">
        <v>264</v>
      </c>
      <c r="I103" s="107" t="s">
        <v>265</v>
      </c>
      <c r="J103" s="90"/>
      <c r="K103" s="105">
        <v>-7734.6</v>
      </c>
      <c r="L103" s="101"/>
    </row>
    <row r="104" spans="1:12" ht="43.5" customHeight="1" x14ac:dyDescent="0.25">
      <c r="A104" s="1"/>
      <c r="B104" s="1"/>
      <c r="C104" s="1"/>
      <c r="D104" s="1"/>
      <c r="E104" s="2"/>
      <c r="F104" s="2"/>
      <c r="G104" s="2"/>
      <c r="H104" s="87" t="s">
        <v>266</v>
      </c>
      <c r="I104" s="81" t="s">
        <v>267</v>
      </c>
      <c r="J104" s="90"/>
      <c r="K104" s="91">
        <v>-7734.6</v>
      </c>
      <c r="L104" s="101"/>
    </row>
    <row r="105" spans="1:12" x14ac:dyDescent="0.25">
      <c r="A105" s="25"/>
      <c r="B105" s="25"/>
      <c r="C105" s="25"/>
      <c r="D105" s="25"/>
      <c r="E105" s="26"/>
      <c r="F105" s="27"/>
      <c r="G105" s="27"/>
      <c r="H105" s="46"/>
      <c r="I105" s="63" t="s">
        <v>116</v>
      </c>
      <c r="J105" s="55">
        <f>J15+J63</f>
        <v>1318768.1400000001</v>
      </c>
      <c r="K105" s="55">
        <f>K15+K63</f>
        <v>1359191.4</v>
      </c>
      <c r="L105" s="101">
        <f t="shared" si="1"/>
        <v>103.06522873687256</v>
      </c>
    </row>
    <row r="106" spans="1:12" hidden="1" x14ac:dyDescent="0.25">
      <c r="A106" s="25"/>
      <c r="B106" s="25"/>
      <c r="C106" s="25"/>
      <c r="D106" s="25"/>
      <c r="E106" s="26"/>
      <c r="F106" s="27"/>
      <c r="G106" s="27"/>
      <c r="H106" s="35"/>
      <c r="I106" s="64" t="s">
        <v>117</v>
      </c>
      <c r="J106" s="73"/>
      <c r="K106" s="73"/>
      <c r="L106" s="101" t="e">
        <f t="shared" si="1"/>
        <v>#DIV/0!</v>
      </c>
    </row>
    <row r="107" spans="1:12" hidden="1" x14ac:dyDescent="0.25">
      <c r="A107" s="25"/>
      <c r="B107" s="25"/>
      <c r="C107" s="25"/>
      <c r="D107" s="25"/>
      <c r="E107" s="26"/>
      <c r="F107" s="27"/>
      <c r="G107" s="27"/>
      <c r="H107" s="28"/>
      <c r="I107" s="65" t="s">
        <v>118</v>
      </c>
      <c r="J107" s="73"/>
      <c r="K107" s="73"/>
      <c r="L107" s="101" t="e">
        <f t="shared" si="1"/>
        <v>#DIV/0!</v>
      </c>
    </row>
    <row r="108" spans="1:12" ht="15" x14ac:dyDescent="0.25">
      <c r="H108" s="46"/>
      <c r="I108" s="63" t="s">
        <v>155</v>
      </c>
      <c r="J108" s="54">
        <f>J105-J109</f>
        <v>-42499.959999999963</v>
      </c>
      <c r="K108" s="54">
        <f>K105-K109</f>
        <v>42062.5</v>
      </c>
      <c r="L108" s="101">
        <f t="shared" si="1"/>
        <v>-98.970681384170803</v>
      </c>
    </row>
    <row r="109" spans="1:12" ht="15" x14ac:dyDescent="0.25">
      <c r="H109" s="46"/>
      <c r="I109" s="63" t="s">
        <v>118</v>
      </c>
      <c r="J109" s="55">
        <v>1361268.1</v>
      </c>
      <c r="K109" s="55">
        <v>1317128.8999999999</v>
      </c>
      <c r="L109" s="101">
        <f t="shared" si="1"/>
        <v>96.757493986673154</v>
      </c>
    </row>
    <row r="110" spans="1:12" x14ac:dyDescent="0.25">
      <c r="J110" s="31" t="s">
        <v>212</v>
      </c>
      <c r="L110" s="93"/>
    </row>
    <row r="127" spans="22:22" x14ac:dyDescent="0.25">
      <c r="V127" t="s">
        <v>213</v>
      </c>
    </row>
  </sheetData>
  <mergeCells count="7">
    <mergeCell ref="H8:L8"/>
    <mergeCell ref="H10:H11"/>
    <mergeCell ref="I10:I11"/>
    <mergeCell ref="J10:L10"/>
    <mergeCell ref="J11:J12"/>
    <mergeCell ref="K11:K12"/>
    <mergeCell ref="L11:L12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2024-12-03T09:23:59Z</cp:lastPrinted>
  <dcterms:created xsi:type="dcterms:W3CDTF">2020-11-15T17:15:43Z</dcterms:created>
  <dcterms:modified xsi:type="dcterms:W3CDTF">2025-02-14T10:18:34Z</dcterms:modified>
</cp:coreProperties>
</file>